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e.barbosa\Desktop\"/>
    </mc:Choice>
  </mc:AlternateContent>
  <xr:revisionPtr revIDLastSave="0" documentId="8_{F4021AE9-280F-44CC-90AC-47CB9AEFF405}" xr6:coauthVersionLast="47" xr6:coauthVersionMax="47" xr10:uidLastSave="{00000000-0000-0000-0000-000000000000}"/>
  <bookViews>
    <workbookView xWindow="23880" yWindow="-120" windowWidth="24240" windowHeight="13140" tabRatio="954" activeTab="6" xr2:uid="{00000000-000D-0000-FFFF-FFFF00000000}"/>
  </bookViews>
  <sheets>
    <sheet name="Junho 2025" sheetId="86" r:id="rId1"/>
    <sheet name="Maio 2025" sheetId="85" r:id="rId2"/>
    <sheet name="1ª Parcela 13º Salário 2025" sheetId="87" r:id="rId3"/>
    <sheet name="Abril 2025" sheetId="84" r:id="rId4"/>
    <sheet name="Março 2025" sheetId="82" r:id="rId5"/>
    <sheet name="Fevereiro 2025" sheetId="81" r:id="rId6"/>
    <sheet name="Janeiro 2025" sheetId="8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86" l="1"/>
  <c r="L15" i="86"/>
  <c r="L14" i="86"/>
  <c r="L13" i="86"/>
  <c r="L10" i="86"/>
  <c r="L9" i="86"/>
  <c r="L6" i="86"/>
  <c r="K16" i="86"/>
  <c r="E13" i="86"/>
  <c r="H10" i="86"/>
  <c r="L16" i="85"/>
  <c r="L15" i="85"/>
  <c r="L14" i="85"/>
  <c r="L13" i="85"/>
  <c r="L10" i="85"/>
  <c r="L6" i="85"/>
  <c r="K16" i="85"/>
  <c r="E13" i="85"/>
  <c r="H10" i="85"/>
  <c r="K16" i="84"/>
  <c r="L16" i="84" s="1"/>
  <c r="L15" i="84"/>
  <c r="L14" i="84"/>
  <c r="L13" i="84"/>
  <c r="L10" i="84"/>
  <c r="E13" i="84"/>
  <c r="H10" i="84"/>
  <c r="L9" i="84"/>
  <c r="L6" i="84"/>
  <c r="L16" i="81"/>
  <c r="L16" i="82"/>
  <c r="L15" i="82"/>
  <c r="L14" i="82"/>
  <c r="L10" i="82"/>
  <c r="L17" i="82"/>
  <c r="K16" i="82"/>
  <c r="L13" i="82"/>
  <c r="E13" i="82"/>
  <c r="H10" i="82"/>
  <c r="L9" i="82"/>
  <c r="L6" i="82"/>
  <c r="L15" i="81"/>
  <c r="L14" i="81"/>
  <c r="L13" i="81"/>
  <c r="L10" i="81"/>
  <c r="L6" i="81"/>
  <c r="L17" i="81"/>
  <c r="K16" i="81"/>
  <c r="E13" i="81"/>
  <c r="H10" i="81"/>
  <c r="L9" i="81"/>
  <c r="L17" i="80"/>
  <c r="L16" i="80"/>
  <c r="L15" i="80"/>
  <c r="L13" i="80"/>
  <c r="L10" i="80"/>
  <c r="L9" i="80"/>
  <c r="L6" i="80"/>
  <c r="K16" i="80"/>
  <c r="E13" i="80"/>
  <c r="H10" i="80"/>
</calcChain>
</file>

<file path=xl/sharedStrings.xml><?xml version="1.0" encoding="utf-8"?>
<sst xmlns="http://schemas.openxmlformats.org/spreadsheetml/2006/main" count="638" uniqueCount="53">
  <si>
    <t>Empregado</t>
  </si>
  <si>
    <t>Cargo</t>
  </si>
  <si>
    <t>Salário</t>
  </si>
  <si>
    <t>Função/Gratificação</t>
  </si>
  <si>
    <t>ATS</t>
  </si>
  <si>
    <t>Auxílio Creche</t>
  </si>
  <si>
    <t>Assessor III</t>
  </si>
  <si>
    <t>-</t>
  </si>
  <si>
    <t>Aline Tales Ferreira</t>
  </si>
  <si>
    <t>Ana Claudia Ramos Pinto</t>
  </si>
  <si>
    <t>PST-Assistente Administrativo</t>
  </si>
  <si>
    <t>Daniel Nunes de Oliveira</t>
  </si>
  <si>
    <t>Danielle Costa Barbosa Girotto</t>
  </si>
  <si>
    <t>Edna Barroso Machado</t>
  </si>
  <si>
    <t>Assistente de Serviços Gerais</t>
  </si>
  <si>
    <t>Fabio Ronan Miranda Alves</t>
  </si>
  <si>
    <t>Jane Lopes da Silva</t>
  </si>
  <si>
    <t>Assessor I</t>
  </si>
  <si>
    <t>João Henrique Vieira Costa</t>
  </si>
  <si>
    <t>Lilian de Souza Barbosa</t>
  </si>
  <si>
    <t>Manoel José Castanho</t>
  </si>
  <si>
    <t>PAE-Jornalista</t>
  </si>
  <si>
    <t>Maria Aparecida Carneiro</t>
  </si>
  <si>
    <t>PAE-Economista</t>
  </si>
  <si>
    <t>Paulo Roberto Samuel Alves Júnior</t>
  </si>
  <si>
    <t>Assessor II</t>
  </si>
  <si>
    <t>Auxílio Alimentação</t>
  </si>
  <si>
    <t>Sindicato</t>
  </si>
  <si>
    <t>Total</t>
  </si>
  <si>
    <t>Coordenadora</t>
  </si>
  <si>
    <t>Procurador Geral</t>
  </si>
  <si>
    <t>*</t>
  </si>
  <si>
    <t>* FÉRIAS</t>
  </si>
  <si>
    <t>Raquel Passos da Silva Araújo</t>
  </si>
  <si>
    <t>Renata Reis Alveida</t>
  </si>
  <si>
    <t>Rielisson Barbosa de Moura</t>
  </si>
  <si>
    <t>** AFASTAMENTO PELA PREVIDÊNCIA</t>
  </si>
  <si>
    <t>Superintendente</t>
  </si>
  <si>
    <t>Coordenadora de Comunicação</t>
  </si>
  <si>
    <t>Pen Alimentícia</t>
  </si>
  <si>
    <t>Plan Saúde</t>
  </si>
  <si>
    <t>Desc. Aux. Alim.</t>
  </si>
  <si>
    <t>Caio da Rocha Santos</t>
  </si>
  <si>
    <t>*** Recisão</t>
  </si>
  <si>
    <t xml:space="preserve"> </t>
  </si>
  <si>
    <t>2ª Parcela do 13º Salário 2024</t>
  </si>
  <si>
    <t>Janeiro 2025</t>
  </si>
  <si>
    <t>*,</t>
  </si>
  <si>
    <t>Fevereiro 2025</t>
  </si>
  <si>
    <t>Março 2025</t>
  </si>
  <si>
    <t>Abril 2025</t>
  </si>
  <si>
    <t>Maio 2025</t>
  </si>
  <si>
    <t>Junho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</si>
</sst>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0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6" xfId="0" applyNumberFormat="1" applyBorder="1"/>
    <xf numFmtId="4" fontId="0" fillId="0" borderId="4" xfId="0" applyNumberFormat="1" applyBorder="1"/>
    <xf numFmtId="4" fontId="0" fillId="0" borderId="4" xfId="0" applyNumberFormat="1" applyBorder="1" applyAlignment="1">
      <alignment horizontal="right"/>
    </xf>
    <xf numFmtId="0" fontId="0" fillId="0" borderId="4" xfId="0" applyBorder="1"/>
    <xf numFmtId="0" fontId="0" fillId="0" borderId="7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/>
    <xf numFmtId="49" fontId="14" fillId="0" borderId="0" xfId="0" applyNumberFormat="1" applyFont="1" applyAlignment="1">
      <alignment horizontal="center" vertic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0596CA25-C6E6-4407-AD31-0E44ADF43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15E9192D-7C36-42F9-AA0A-11C7E8924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1863615</xdr:colOff>
      <xdr:row>0</xdr:row>
      <xdr:rowOff>60204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5738EE80-6493-4FA8-AEE0-D5A07E49C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3615" y="60204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A2C03AFE-1167-4DEF-B615-C08D47061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9F13E631-CAD0-4E99-BFFC-F8280C05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295B73D6-3E03-4330-BD20-39E70838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1282590</xdr:colOff>
      <xdr:row>0</xdr:row>
      <xdr:rowOff>107829</xdr:rowOff>
    </xdr:from>
    <xdr:ext cx="1365885" cy="894402"/>
    <xdr:pic>
      <xdr:nvPicPr>
        <xdr:cNvPr id="2" name="Imagem 3">
          <a:extLst>
            <a:ext uri="{FF2B5EF4-FFF2-40B4-BE49-F238E27FC236}">
              <a16:creationId xmlns:a16="http://schemas.microsoft.com/office/drawing/2014/main" id="{FDEB6199-2D0A-4D29-852C-CF3A0B327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790" y="107829"/>
          <a:ext cx="1365885" cy="8944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FCB21-2930-447C-81FE-563D184C4871}">
  <sheetPr>
    <tabColor theme="9"/>
    <pageSetUpPr fitToPage="1"/>
  </sheetPr>
  <dimension ref="A1:M24"/>
  <sheetViews>
    <sheetView zoomScale="84" zoomScaleNormal="84" workbookViewId="0">
      <selection activeCell="A3" sqref="A3:L3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3" ht="15">
      <c r="A3" s="19" t="s">
        <v>52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3">
      <c r="A5" s="1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26</v>
      </c>
      <c r="G5" s="14" t="s">
        <v>5</v>
      </c>
      <c r="H5" s="15" t="s">
        <v>27</v>
      </c>
      <c r="I5" s="15" t="s">
        <v>41</v>
      </c>
      <c r="J5" s="15" t="s">
        <v>40</v>
      </c>
      <c r="K5" s="14" t="s">
        <v>39</v>
      </c>
      <c r="L5" s="16" t="s">
        <v>28</v>
      </c>
      <c r="M5" s="5"/>
    </row>
    <row r="6" spans="1:13">
      <c r="A6" s="2" t="s">
        <v>8</v>
      </c>
      <c r="B6" s="2" t="s">
        <v>37</v>
      </c>
      <c r="C6" s="17">
        <v>5123.28</v>
      </c>
      <c r="D6" s="17">
        <v>13110.91</v>
      </c>
      <c r="E6" s="4">
        <v>870.96</v>
      </c>
      <c r="F6" s="4">
        <v>1195.72</v>
      </c>
      <c r="G6" s="4">
        <v>396.49</v>
      </c>
      <c r="H6" s="6" t="s">
        <v>7</v>
      </c>
      <c r="I6" s="6">
        <v>1</v>
      </c>
      <c r="J6" s="6">
        <v>92.43</v>
      </c>
      <c r="K6" s="4" t="s">
        <v>7</v>
      </c>
      <c r="L6" s="7">
        <f>5422.8+8653.18</f>
        <v>14075.98</v>
      </c>
      <c r="M6" s="5"/>
    </row>
    <row r="7" spans="1:13">
      <c r="A7" s="2" t="s">
        <v>9</v>
      </c>
      <c r="B7" s="2" t="s">
        <v>29</v>
      </c>
      <c r="C7" s="17">
        <v>4858.74</v>
      </c>
      <c r="D7" s="17">
        <v>10119.24</v>
      </c>
      <c r="E7" s="4">
        <v>631.64</v>
      </c>
      <c r="F7" s="4">
        <v>1195.72</v>
      </c>
      <c r="G7" s="4" t="s">
        <v>7</v>
      </c>
      <c r="H7" s="6" t="s">
        <v>7</v>
      </c>
      <c r="I7" s="6">
        <v>1</v>
      </c>
      <c r="J7" s="6">
        <v>44.69</v>
      </c>
      <c r="K7" s="4" t="s">
        <v>7</v>
      </c>
      <c r="L7" s="3">
        <v>11647.97</v>
      </c>
      <c r="M7" s="8"/>
    </row>
    <row r="8" spans="1:13">
      <c r="A8" s="2" t="s">
        <v>42</v>
      </c>
      <c r="B8" s="2" t="s">
        <v>6</v>
      </c>
      <c r="C8" s="17">
        <v>6815.27</v>
      </c>
      <c r="D8" s="17" t="s">
        <v>7</v>
      </c>
      <c r="E8" s="4" t="s">
        <v>7</v>
      </c>
      <c r="F8" s="4">
        <v>1195.72</v>
      </c>
      <c r="G8" s="4" t="s">
        <v>7</v>
      </c>
      <c r="H8" s="6" t="s">
        <v>7</v>
      </c>
      <c r="I8" s="6">
        <v>1</v>
      </c>
      <c r="J8" s="6">
        <v>103.53</v>
      </c>
      <c r="K8" s="4" t="s">
        <v>7</v>
      </c>
      <c r="L8" s="9">
        <v>5238.21</v>
      </c>
      <c r="M8" s="8"/>
    </row>
    <row r="9" spans="1:13">
      <c r="A9" s="2" t="s">
        <v>11</v>
      </c>
      <c r="B9" s="2" t="s">
        <v>10</v>
      </c>
      <c r="C9" s="17">
        <v>4858.74</v>
      </c>
      <c r="D9" s="17">
        <v>1093.03</v>
      </c>
      <c r="E9" s="4">
        <v>631.64</v>
      </c>
      <c r="F9" s="4">
        <v>1195.72</v>
      </c>
      <c r="G9" s="4" t="s">
        <v>7</v>
      </c>
      <c r="H9" s="6">
        <v>67.03</v>
      </c>
      <c r="I9" s="6">
        <v>1</v>
      </c>
      <c r="J9" s="6">
        <v>59.97</v>
      </c>
      <c r="K9" s="4" t="s">
        <v>7</v>
      </c>
      <c r="L9" s="10">
        <f>72.88+5014.5</f>
        <v>5087.38</v>
      </c>
      <c r="M9" s="5"/>
    </row>
    <row r="10" spans="1:13">
      <c r="A10" s="2" t="s">
        <v>12</v>
      </c>
      <c r="B10" s="2" t="s">
        <v>10</v>
      </c>
      <c r="C10" s="17">
        <v>4858.74</v>
      </c>
      <c r="D10" s="17">
        <v>1093.03</v>
      </c>
      <c r="E10" s="4">
        <v>534.46</v>
      </c>
      <c r="F10" s="4">
        <v>1195.72</v>
      </c>
      <c r="G10" s="4">
        <v>396.49</v>
      </c>
      <c r="H10" s="6">
        <f>67.03+23</f>
        <v>90.03</v>
      </c>
      <c r="I10" s="6">
        <v>1</v>
      </c>
      <c r="J10" s="6">
        <v>87.65</v>
      </c>
      <c r="K10" s="4" t="s">
        <v>7</v>
      </c>
      <c r="L10" s="10">
        <f>783.28+1854.37</f>
        <v>2637.6499999999996</v>
      </c>
      <c r="M10" s="5" t="s">
        <v>31</v>
      </c>
    </row>
    <row r="11" spans="1:13">
      <c r="A11" s="2" t="s">
        <v>13</v>
      </c>
      <c r="B11" s="2" t="s">
        <v>14</v>
      </c>
      <c r="C11" s="17">
        <v>2671.04</v>
      </c>
      <c r="D11" s="17">
        <v>1093.03</v>
      </c>
      <c r="E11" s="4">
        <v>405.78</v>
      </c>
      <c r="F11" s="4">
        <v>1195.72</v>
      </c>
      <c r="G11" s="4" t="s">
        <v>7</v>
      </c>
      <c r="H11" s="6" t="s">
        <v>7</v>
      </c>
      <c r="I11" s="6">
        <v>1</v>
      </c>
      <c r="J11" s="6">
        <v>32.97</v>
      </c>
      <c r="K11" s="4" t="s">
        <v>7</v>
      </c>
      <c r="L11" s="10">
        <v>4684.12</v>
      </c>
      <c r="M11" s="5"/>
    </row>
    <row r="12" spans="1:13">
      <c r="A12" s="2" t="s">
        <v>15</v>
      </c>
      <c r="B12" s="2" t="s">
        <v>30</v>
      </c>
      <c r="C12" s="17">
        <v>9120.5400000000009</v>
      </c>
      <c r="D12" s="17">
        <v>9113.65</v>
      </c>
      <c r="E12" s="4">
        <v>820.85</v>
      </c>
      <c r="F12" s="4">
        <v>1195.72</v>
      </c>
      <c r="G12" s="4" t="s">
        <v>7</v>
      </c>
      <c r="H12" s="6" t="s">
        <v>7</v>
      </c>
      <c r="I12" s="6">
        <v>1</v>
      </c>
      <c r="J12" s="6">
        <v>112.58</v>
      </c>
      <c r="K12" s="4" t="s">
        <v>7</v>
      </c>
      <c r="L12" s="10">
        <v>14304.37</v>
      </c>
    </row>
    <row r="13" spans="1:13">
      <c r="A13" s="2" t="s">
        <v>16</v>
      </c>
      <c r="B13" s="2" t="s">
        <v>17</v>
      </c>
      <c r="C13" s="17">
        <v>7046.88</v>
      </c>
      <c r="D13" s="17">
        <v>4695.08</v>
      </c>
      <c r="E13" s="4">
        <f>1127.5+493.28</f>
        <v>1620.78</v>
      </c>
      <c r="F13" s="4">
        <v>1195.72</v>
      </c>
      <c r="G13" s="4" t="s">
        <v>7</v>
      </c>
      <c r="H13" s="6">
        <v>82.5</v>
      </c>
      <c r="I13" s="6">
        <v>1</v>
      </c>
      <c r="J13" s="6">
        <v>86.98</v>
      </c>
      <c r="K13" s="4" t="s">
        <v>7</v>
      </c>
      <c r="L13" s="11">
        <f>82.5+3494+6219.62</f>
        <v>9796.119999999999</v>
      </c>
      <c r="M13" s="5"/>
    </row>
    <row r="14" spans="1:13">
      <c r="A14" s="2" t="s">
        <v>18</v>
      </c>
      <c r="B14" s="2" t="s">
        <v>10</v>
      </c>
      <c r="C14" s="17">
        <v>4858.74</v>
      </c>
      <c r="D14" s="17">
        <v>4613.32</v>
      </c>
      <c r="E14" s="4">
        <v>680.22</v>
      </c>
      <c r="F14" s="4">
        <v>1195.72</v>
      </c>
      <c r="G14" s="4">
        <v>396.49</v>
      </c>
      <c r="H14" s="6" t="s">
        <v>7</v>
      </c>
      <c r="I14" s="6">
        <v>1</v>
      </c>
      <c r="J14" s="6">
        <v>84.91</v>
      </c>
      <c r="K14" s="4" t="s">
        <v>7</v>
      </c>
      <c r="L14" s="10">
        <f>1725.91+3657.3</f>
        <v>5383.21</v>
      </c>
    </row>
    <row r="15" spans="1:13">
      <c r="A15" s="2" t="s">
        <v>19</v>
      </c>
      <c r="B15" s="2" t="s">
        <v>10</v>
      </c>
      <c r="C15" s="17">
        <v>4858.74</v>
      </c>
      <c r="D15" s="17">
        <v>1967.45</v>
      </c>
      <c r="E15" s="4">
        <v>680.22</v>
      </c>
      <c r="F15" s="4">
        <v>1195.72</v>
      </c>
      <c r="G15" s="4">
        <v>396.49</v>
      </c>
      <c r="H15" s="6">
        <v>69.2</v>
      </c>
      <c r="I15" s="6">
        <v>1</v>
      </c>
      <c r="J15" s="6">
        <v>73.81</v>
      </c>
      <c r="K15" s="4" t="s">
        <v>7</v>
      </c>
      <c r="L15" s="10">
        <f>72.88+5627.55</f>
        <v>5700.43</v>
      </c>
      <c r="M15" s="5"/>
    </row>
    <row r="16" spans="1:13">
      <c r="A16" s="2" t="s">
        <v>20</v>
      </c>
      <c r="B16" s="2" t="s">
        <v>21</v>
      </c>
      <c r="C16" s="17">
        <v>9120.5400000000009</v>
      </c>
      <c r="D16" s="17">
        <v>9120.5400000000009</v>
      </c>
      <c r="E16" s="4">
        <v>1550.49</v>
      </c>
      <c r="F16" s="4">
        <v>1195.72</v>
      </c>
      <c r="G16" s="4" t="s">
        <v>7</v>
      </c>
      <c r="H16" s="6" t="s">
        <v>7</v>
      </c>
      <c r="I16" s="6">
        <v>1</v>
      </c>
      <c r="J16" s="6">
        <v>138.56</v>
      </c>
      <c r="K16" s="4">
        <f>1457.91*2</f>
        <v>2915.82</v>
      </c>
      <c r="L16" s="10">
        <f>K16+7226.28</f>
        <v>10142.1</v>
      </c>
      <c r="M16" s="5"/>
    </row>
    <row r="17" spans="1:13">
      <c r="A17" s="2" t="s">
        <v>22</v>
      </c>
      <c r="B17" s="2" t="s">
        <v>23</v>
      </c>
      <c r="C17" s="17">
        <v>9120.5400000000009</v>
      </c>
      <c r="D17" s="17" t="s">
        <v>7</v>
      </c>
      <c r="E17" s="4">
        <v>1185.67</v>
      </c>
      <c r="F17" s="4">
        <v>1195.72</v>
      </c>
      <c r="G17" s="4" t="s">
        <v>7</v>
      </c>
      <c r="H17" s="6">
        <v>82.5</v>
      </c>
      <c r="I17" s="6">
        <v>1</v>
      </c>
      <c r="J17" s="6">
        <v>86.6</v>
      </c>
      <c r="K17" s="4" t="s">
        <v>7</v>
      </c>
      <c r="L17" s="10">
        <v>7598.61</v>
      </c>
      <c r="M17" s="5"/>
    </row>
    <row r="18" spans="1:13" ht="13.15" customHeight="1">
      <c r="A18" s="2" t="s">
        <v>24</v>
      </c>
      <c r="B18" s="2" t="s">
        <v>25</v>
      </c>
      <c r="C18" s="17">
        <v>10778.36</v>
      </c>
      <c r="D18" s="17" t="s">
        <v>7</v>
      </c>
      <c r="E18" s="4" t="s">
        <v>7</v>
      </c>
      <c r="F18" s="4">
        <v>1195.72</v>
      </c>
      <c r="G18" s="4" t="s">
        <v>7</v>
      </c>
      <c r="H18" s="6" t="s">
        <v>7</v>
      </c>
      <c r="I18" s="6">
        <v>1</v>
      </c>
      <c r="J18" s="6">
        <v>106.66</v>
      </c>
      <c r="K18" s="4" t="s">
        <v>7</v>
      </c>
      <c r="L18" s="10">
        <v>7886.08</v>
      </c>
      <c r="M18" s="5"/>
    </row>
    <row r="19" spans="1:13">
      <c r="A19" s="13" t="s">
        <v>33</v>
      </c>
      <c r="B19" s="12" t="s">
        <v>25</v>
      </c>
      <c r="C19" s="17">
        <v>9120.5400000000009</v>
      </c>
      <c r="D19" s="17" t="s">
        <v>7</v>
      </c>
      <c r="E19" s="4" t="s">
        <v>7</v>
      </c>
      <c r="F19" s="4">
        <v>1195.72</v>
      </c>
      <c r="G19" s="4" t="s">
        <v>7</v>
      </c>
      <c r="H19" s="6" t="s">
        <v>7</v>
      </c>
      <c r="I19" s="6">
        <v>1</v>
      </c>
      <c r="J19" s="6">
        <v>86.6</v>
      </c>
      <c r="K19" s="4" t="s">
        <v>7</v>
      </c>
      <c r="L19" s="10">
        <v>2940.94</v>
      </c>
      <c r="M19" s="5" t="s">
        <v>31</v>
      </c>
    </row>
    <row r="20" spans="1:13">
      <c r="A20" s="13" t="s">
        <v>34</v>
      </c>
      <c r="B20" s="2" t="s">
        <v>38</v>
      </c>
      <c r="C20" s="17">
        <v>14977.99</v>
      </c>
      <c r="D20" s="17" t="s">
        <v>7</v>
      </c>
      <c r="E20" s="4" t="s">
        <v>7</v>
      </c>
      <c r="F20" s="4">
        <v>1195.72</v>
      </c>
      <c r="G20" s="4" t="s">
        <v>7</v>
      </c>
      <c r="H20" s="6" t="s">
        <v>7</v>
      </c>
      <c r="I20" s="6">
        <v>1</v>
      </c>
      <c r="J20" s="6">
        <v>142.36000000000001</v>
      </c>
      <c r="K20" s="4" t="s">
        <v>7</v>
      </c>
      <c r="L20" s="10">
        <v>11475.59</v>
      </c>
      <c r="M20" s="5"/>
    </row>
    <row r="21" spans="1:13">
      <c r="A21" s="13" t="s">
        <v>35</v>
      </c>
      <c r="B21" s="2" t="s">
        <v>6</v>
      </c>
      <c r="C21" s="17">
        <v>6815.27</v>
      </c>
      <c r="D21" s="17" t="s">
        <v>7</v>
      </c>
      <c r="E21" s="4" t="s">
        <v>7</v>
      </c>
      <c r="F21" s="4">
        <v>1195.72</v>
      </c>
      <c r="G21" s="4" t="s">
        <v>7</v>
      </c>
      <c r="H21" s="6" t="s">
        <v>7</v>
      </c>
      <c r="I21" s="6">
        <v>1</v>
      </c>
      <c r="J21" s="6">
        <v>142.36000000000001</v>
      </c>
      <c r="K21" s="4" t="s">
        <v>7</v>
      </c>
      <c r="L21" s="10">
        <v>5353.73</v>
      </c>
      <c r="M21" s="5"/>
    </row>
    <row r="22" spans="1:13">
      <c r="A22" t="s">
        <v>32</v>
      </c>
      <c r="M22" t="s">
        <v>44</v>
      </c>
    </row>
    <row r="23" spans="1:13">
      <c r="A23" t="s">
        <v>36</v>
      </c>
    </row>
    <row r="24" spans="1:13">
      <c r="A24" t="s">
        <v>43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F603-CE16-4444-B065-A8B5DBA8535F}">
  <sheetPr>
    <tabColor theme="9"/>
    <pageSetUpPr fitToPage="1"/>
  </sheetPr>
  <dimension ref="A1:M24"/>
  <sheetViews>
    <sheetView zoomScale="84" zoomScaleNormal="84" workbookViewId="0">
      <selection activeCell="J22" sqref="J22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3" ht="15">
      <c r="A3" s="19" t="s">
        <v>51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3">
      <c r="A5" s="1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26</v>
      </c>
      <c r="G5" s="14" t="s">
        <v>5</v>
      </c>
      <c r="H5" s="15" t="s">
        <v>27</v>
      </c>
      <c r="I5" s="15" t="s">
        <v>41</v>
      </c>
      <c r="J5" s="15" t="s">
        <v>40</v>
      </c>
      <c r="K5" s="14" t="s">
        <v>39</v>
      </c>
      <c r="L5" s="16" t="s">
        <v>28</v>
      </c>
      <c r="M5" s="5"/>
    </row>
    <row r="6" spans="1:13">
      <c r="A6" s="2" t="s">
        <v>8</v>
      </c>
      <c r="B6" s="2" t="s">
        <v>37</v>
      </c>
      <c r="C6" s="17">
        <v>5123.28</v>
      </c>
      <c r="D6" s="17">
        <v>13110.91</v>
      </c>
      <c r="E6" s="4">
        <v>870.96</v>
      </c>
      <c r="F6" s="4">
        <v>1195.72</v>
      </c>
      <c r="G6" s="4">
        <v>396.49</v>
      </c>
      <c r="H6" s="6" t="s">
        <v>7</v>
      </c>
      <c r="I6" s="6">
        <v>1</v>
      </c>
      <c r="J6" s="6">
        <v>97.34</v>
      </c>
      <c r="K6" s="4" t="s">
        <v>7</v>
      </c>
      <c r="L6" s="7">
        <f>5422.8+8683.32</f>
        <v>14106.119999999999</v>
      </c>
      <c r="M6" s="5"/>
    </row>
    <row r="7" spans="1:13">
      <c r="A7" s="2" t="s">
        <v>9</v>
      </c>
      <c r="B7" s="2" t="s">
        <v>29</v>
      </c>
      <c r="C7" s="17">
        <v>4858.74</v>
      </c>
      <c r="D7" s="17">
        <v>10119.24</v>
      </c>
      <c r="E7" s="4">
        <v>631.64</v>
      </c>
      <c r="F7" s="4">
        <v>1195.72</v>
      </c>
      <c r="G7" s="4" t="s">
        <v>7</v>
      </c>
      <c r="H7" s="6" t="s">
        <v>7</v>
      </c>
      <c r="I7" s="6">
        <v>1</v>
      </c>
      <c r="J7" s="6">
        <v>48.59</v>
      </c>
      <c r="K7" s="4" t="s">
        <v>7</v>
      </c>
      <c r="L7" s="3">
        <v>11708.36</v>
      </c>
      <c r="M7" s="8"/>
    </row>
    <row r="8" spans="1:13">
      <c r="A8" s="2" t="s">
        <v>42</v>
      </c>
      <c r="B8" s="2" t="s">
        <v>6</v>
      </c>
      <c r="C8" s="17">
        <v>6815.27</v>
      </c>
      <c r="D8" s="17" t="s">
        <v>7</v>
      </c>
      <c r="E8" s="4" t="s">
        <v>7</v>
      </c>
      <c r="F8" s="4">
        <v>1195.72</v>
      </c>
      <c r="G8" s="4" t="s">
        <v>7</v>
      </c>
      <c r="H8" s="6" t="s">
        <v>7</v>
      </c>
      <c r="I8" s="6">
        <v>1</v>
      </c>
      <c r="J8" s="6">
        <v>109.04</v>
      </c>
      <c r="K8" s="4" t="s">
        <v>7</v>
      </c>
      <c r="L8" s="9">
        <v>5298.61</v>
      </c>
      <c r="M8" s="8"/>
    </row>
    <row r="9" spans="1:13">
      <c r="A9" s="2" t="s">
        <v>11</v>
      </c>
      <c r="B9" s="2" t="s">
        <v>10</v>
      </c>
      <c r="C9" s="17">
        <v>4858.74</v>
      </c>
      <c r="D9" s="17">
        <v>1093.03</v>
      </c>
      <c r="E9" s="4">
        <v>631.64</v>
      </c>
      <c r="F9" s="4">
        <v>1195.72</v>
      </c>
      <c r="G9" s="4" t="s">
        <v>7</v>
      </c>
      <c r="H9" s="6">
        <v>67.03</v>
      </c>
      <c r="I9" s="6">
        <v>1</v>
      </c>
      <c r="J9" s="6">
        <v>63.16</v>
      </c>
      <c r="K9" s="4" t="s">
        <v>7</v>
      </c>
      <c r="L9" s="10">
        <v>5069.97</v>
      </c>
      <c r="M9" s="5"/>
    </row>
    <row r="10" spans="1:13">
      <c r="A10" s="2" t="s">
        <v>12</v>
      </c>
      <c r="B10" s="2" t="s">
        <v>10</v>
      </c>
      <c r="C10" s="17">
        <v>4858.74</v>
      </c>
      <c r="D10" s="17">
        <v>1093.03</v>
      </c>
      <c r="E10" s="4">
        <v>534.46</v>
      </c>
      <c r="F10" s="4">
        <v>1195.72</v>
      </c>
      <c r="G10" s="4">
        <v>396.49</v>
      </c>
      <c r="H10" s="6">
        <f>67.03+23</f>
        <v>90.03</v>
      </c>
      <c r="I10" s="6">
        <v>1</v>
      </c>
      <c r="J10" s="6">
        <v>92.32</v>
      </c>
      <c r="K10" s="4" t="s">
        <v>7</v>
      </c>
      <c r="L10" s="10">
        <f>783.28+4911.98</f>
        <v>5695.2599999999993</v>
      </c>
      <c r="M10" s="5"/>
    </row>
    <row r="11" spans="1:13">
      <c r="A11" s="2" t="s">
        <v>13</v>
      </c>
      <c r="B11" s="2" t="s">
        <v>14</v>
      </c>
      <c r="C11" s="17">
        <v>2671.04</v>
      </c>
      <c r="D11" s="17">
        <v>1093.03</v>
      </c>
      <c r="E11" s="4">
        <v>405.78</v>
      </c>
      <c r="F11" s="4">
        <v>1195.72</v>
      </c>
      <c r="G11" s="4" t="s">
        <v>7</v>
      </c>
      <c r="H11" s="6" t="s">
        <v>7</v>
      </c>
      <c r="I11" s="6">
        <v>1</v>
      </c>
      <c r="J11" s="6">
        <v>34.72</v>
      </c>
      <c r="K11" s="4" t="s">
        <v>7</v>
      </c>
      <c r="L11" s="10">
        <v>178.05</v>
      </c>
      <c r="M11" s="5" t="s">
        <v>31</v>
      </c>
    </row>
    <row r="12" spans="1:13">
      <c r="A12" s="2" t="s">
        <v>15</v>
      </c>
      <c r="B12" s="2" t="s">
        <v>30</v>
      </c>
      <c r="C12" s="17">
        <v>9120.5400000000009</v>
      </c>
      <c r="D12" s="17">
        <v>9113.65</v>
      </c>
      <c r="E12" s="4">
        <v>820.85</v>
      </c>
      <c r="F12" s="4">
        <v>1195.72</v>
      </c>
      <c r="G12" s="4" t="s">
        <v>7</v>
      </c>
      <c r="H12" s="6" t="s">
        <v>7</v>
      </c>
      <c r="I12" s="6">
        <v>1</v>
      </c>
      <c r="J12" s="6">
        <v>145.93</v>
      </c>
      <c r="K12" s="4" t="s">
        <v>7</v>
      </c>
      <c r="L12" s="10">
        <v>14364.77</v>
      </c>
    </row>
    <row r="13" spans="1:13">
      <c r="A13" s="2" t="s">
        <v>16</v>
      </c>
      <c r="B13" s="2" t="s">
        <v>17</v>
      </c>
      <c r="C13" s="17">
        <v>7046.88</v>
      </c>
      <c r="D13" s="17">
        <v>4695.08</v>
      </c>
      <c r="E13" s="4">
        <f>1127.5+493.28</f>
        <v>1620.78</v>
      </c>
      <c r="F13" s="4">
        <v>1195.72</v>
      </c>
      <c r="G13" s="4" t="s">
        <v>7</v>
      </c>
      <c r="H13" s="6">
        <v>82.5</v>
      </c>
      <c r="I13" s="6">
        <v>1</v>
      </c>
      <c r="J13" s="6">
        <v>91.61</v>
      </c>
      <c r="K13" s="4" t="s">
        <v>7</v>
      </c>
      <c r="L13" s="11">
        <f>82.5+3494+6264.79</f>
        <v>9841.2900000000009</v>
      </c>
      <c r="M13" s="5"/>
    </row>
    <row r="14" spans="1:13">
      <c r="A14" s="2" t="s">
        <v>18</v>
      </c>
      <c r="B14" s="2" t="s">
        <v>10</v>
      </c>
      <c r="C14" s="17">
        <v>4858.74</v>
      </c>
      <c r="D14" s="17">
        <v>4613.32</v>
      </c>
      <c r="E14" s="4">
        <v>680.22</v>
      </c>
      <c r="F14" s="4">
        <v>1195.72</v>
      </c>
      <c r="G14" s="4">
        <v>396.49</v>
      </c>
      <c r="H14" s="6" t="s">
        <v>7</v>
      </c>
      <c r="I14" s="6">
        <v>1</v>
      </c>
      <c r="J14" s="6">
        <v>92.32</v>
      </c>
      <c r="K14" s="4" t="s">
        <v>7</v>
      </c>
      <c r="L14" s="10">
        <f>1725.91+3712.77</f>
        <v>5438.68</v>
      </c>
    </row>
    <row r="15" spans="1:13">
      <c r="A15" s="2" t="s">
        <v>19</v>
      </c>
      <c r="B15" s="2" t="s">
        <v>10</v>
      </c>
      <c r="C15" s="17">
        <v>4858.74</v>
      </c>
      <c r="D15" s="17">
        <v>1967.45</v>
      </c>
      <c r="E15" s="4">
        <v>680.22</v>
      </c>
      <c r="F15" s="4">
        <v>1195.72</v>
      </c>
      <c r="G15" s="4">
        <v>396.49</v>
      </c>
      <c r="H15" s="6">
        <v>69.2</v>
      </c>
      <c r="I15" s="6">
        <v>1</v>
      </c>
      <c r="J15" s="6">
        <v>77.739999999999995</v>
      </c>
      <c r="K15" s="4" t="s">
        <v>7</v>
      </c>
      <c r="L15" s="10">
        <f>72.88+5678.08</f>
        <v>5750.96</v>
      </c>
      <c r="M15" s="5"/>
    </row>
    <row r="16" spans="1:13">
      <c r="A16" s="2" t="s">
        <v>20</v>
      </c>
      <c r="B16" s="2" t="s">
        <v>21</v>
      </c>
      <c r="C16" s="17">
        <v>9120.5400000000009</v>
      </c>
      <c r="D16" s="17">
        <v>9120.5400000000009</v>
      </c>
      <c r="E16" s="4">
        <v>1550.49</v>
      </c>
      <c r="F16" s="4">
        <v>1195.72</v>
      </c>
      <c r="G16" s="4" t="s">
        <v>7</v>
      </c>
      <c r="H16" s="6" t="s">
        <v>7</v>
      </c>
      <c r="I16" s="6">
        <v>1</v>
      </c>
      <c r="J16" s="6">
        <v>145.93</v>
      </c>
      <c r="K16" s="4">
        <f>1457.91*2</f>
        <v>2915.82</v>
      </c>
      <c r="L16" s="10">
        <f>K16+7286.68</f>
        <v>10202.5</v>
      </c>
      <c r="M16" s="5"/>
    </row>
    <row r="17" spans="1:13">
      <c r="A17" s="2" t="s">
        <v>22</v>
      </c>
      <c r="B17" s="2" t="s">
        <v>23</v>
      </c>
      <c r="C17" s="17">
        <v>9120.5400000000009</v>
      </c>
      <c r="D17" s="17" t="s">
        <v>7</v>
      </c>
      <c r="E17" s="4">
        <v>1185.67</v>
      </c>
      <c r="F17" s="4">
        <v>1195.72</v>
      </c>
      <c r="G17" s="4" t="s">
        <v>7</v>
      </c>
      <c r="H17" s="6">
        <v>82.5</v>
      </c>
      <c r="I17" s="6">
        <v>1</v>
      </c>
      <c r="J17" s="6">
        <v>91.2</v>
      </c>
      <c r="K17" s="4" t="s">
        <v>7</v>
      </c>
      <c r="L17" s="10">
        <v>7659.01</v>
      </c>
      <c r="M17" s="5"/>
    </row>
    <row r="18" spans="1:13" ht="13.15" customHeight="1">
      <c r="A18" s="2" t="s">
        <v>24</v>
      </c>
      <c r="B18" s="2" t="s">
        <v>25</v>
      </c>
      <c r="C18" s="17">
        <v>10778.36</v>
      </c>
      <c r="D18" s="17" t="s">
        <v>7</v>
      </c>
      <c r="E18" s="4" t="s">
        <v>7</v>
      </c>
      <c r="F18" s="4">
        <v>1195.72</v>
      </c>
      <c r="G18" s="4" t="s">
        <v>7</v>
      </c>
      <c r="H18" s="6" t="s">
        <v>7</v>
      </c>
      <c r="I18" s="6">
        <v>1</v>
      </c>
      <c r="J18" s="6">
        <v>112.33</v>
      </c>
      <c r="K18" s="4" t="s">
        <v>7</v>
      </c>
      <c r="L18" s="10">
        <v>3683.21</v>
      </c>
      <c r="M18" s="5" t="s">
        <v>31</v>
      </c>
    </row>
    <row r="19" spans="1:13">
      <c r="A19" s="13" t="s">
        <v>33</v>
      </c>
      <c r="B19" s="12" t="s">
        <v>25</v>
      </c>
      <c r="C19" s="17">
        <v>9120.5400000000009</v>
      </c>
      <c r="D19" s="17" t="s">
        <v>7</v>
      </c>
      <c r="E19" s="4" t="s">
        <v>7</v>
      </c>
      <c r="F19" s="4">
        <v>1195.72</v>
      </c>
      <c r="G19" s="4" t="s">
        <v>7</v>
      </c>
      <c r="H19" s="6" t="s">
        <v>7</v>
      </c>
      <c r="I19" s="6">
        <v>1</v>
      </c>
      <c r="J19" s="6">
        <v>91.2</v>
      </c>
      <c r="K19" s="4" t="s">
        <v>7</v>
      </c>
      <c r="L19" s="10">
        <v>6851.54</v>
      </c>
      <c r="M19" s="5"/>
    </row>
    <row r="20" spans="1:13">
      <c r="A20" s="13" t="s">
        <v>34</v>
      </c>
      <c r="B20" s="2" t="s">
        <v>38</v>
      </c>
      <c r="C20" s="17">
        <v>14977.99</v>
      </c>
      <c r="D20" s="17" t="s">
        <v>7</v>
      </c>
      <c r="E20" s="4" t="s">
        <v>7</v>
      </c>
      <c r="F20" s="4">
        <v>1195.72</v>
      </c>
      <c r="G20" s="4" t="s">
        <v>7</v>
      </c>
      <c r="H20" s="6" t="s">
        <v>7</v>
      </c>
      <c r="I20" s="6">
        <v>1</v>
      </c>
      <c r="J20" s="6">
        <v>149.78</v>
      </c>
      <c r="K20" s="4" t="s">
        <v>7</v>
      </c>
      <c r="L20" s="10">
        <v>392.78</v>
      </c>
      <c r="M20" s="5" t="s">
        <v>31</v>
      </c>
    </row>
    <row r="21" spans="1:13">
      <c r="A21" s="13" t="s">
        <v>35</v>
      </c>
      <c r="B21" s="2" t="s">
        <v>6</v>
      </c>
      <c r="C21" s="17">
        <v>6815.27</v>
      </c>
      <c r="D21" s="17" t="s">
        <v>7</v>
      </c>
      <c r="E21" s="4" t="s">
        <v>7</v>
      </c>
      <c r="F21" s="4">
        <v>1195.72</v>
      </c>
      <c r="G21" s="4" t="s">
        <v>7</v>
      </c>
      <c r="H21" s="6" t="s">
        <v>7</v>
      </c>
      <c r="I21" s="6">
        <v>1</v>
      </c>
      <c r="J21" s="6">
        <v>149.93</v>
      </c>
      <c r="K21" s="4" t="s">
        <v>7</v>
      </c>
      <c r="L21" s="10">
        <v>5414.13</v>
      </c>
      <c r="M21" s="5"/>
    </row>
    <row r="22" spans="1:13">
      <c r="A22" t="s">
        <v>32</v>
      </c>
      <c r="M22" t="s">
        <v>44</v>
      </c>
    </row>
    <row r="23" spans="1:13">
      <c r="A23" t="s">
        <v>36</v>
      </c>
    </row>
    <row r="24" spans="1:13">
      <c r="A24" t="s">
        <v>43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DBDE-80D0-476C-8A0C-B807FBD4A73F}">
  <sheetPr>
    <tabColor theme="9"/>
    <pageSetUpPr fitToPage="1"/>
  </sheetPr>
  <dimension ref="A1:C23"/>
  <sheetViews>
    <sheetView zoomScale="80" zoomScaleNormal="80" workbookViewId="0">
      <selection activeCell="G17" sqref="G17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2.375" bestFit="1" customWidth="1"/>
  </cols>
  <sheetData>
    <row r="1" spans="1:3" ht="75" customHeight="1">
      <c r="A1" s="18"/>
      <c r="B1" s="18"/>
      <c r="C1" s="18"/>
    </row>
    <row r="3" spans="1:3" ht="15">
      <c r="A3" s="19" t="s">
        <v>45</v>
      </c>
      <c r="B3" s="19"/>
      <c r="C3" s="19"/>
    </row>
    <row r="5" spans="1:3">
      <c r="A5" s="1" t="s">
        <v>0</v>
      </c>
      <c r="B5" s="14" t="s">
        <v>1</v>
      </c>
      <c r="C5" s="14" t="s">
        <v>2</v>
      </c>
    </row>
    <row r="6" spans="1:3">
      <c r="A6" s="2" t="s">
        <v>8</v>
      </c>
      <c r="B6" s="2" t="s">
        <v>37</v>
      </c>
      <c r="C6" s="3">
        <v>8779.85</v>
      </c>
    </row>
    <row r="7" spans="1:3">
      <c r="A7" s="2" t="s">
        <v>9</v>
      </c>
      <c r="B7" s="2" t="s">
        <v>29</v>
      </c>
      <c r="C7" s="3">
        <v>9931.6299999999992</v>
      </c>
    </row>
    <row r="8" spans="1:3">
      <c r="A8" s="2" t="s">
        <v>42</v>
      </c>
      <c r="B8" s="2" t="s">
        <v>6</v>
      </c>
      <c r="C8" s="3">
        <v>3235.51</v>
      </c>
    </row>
    <row r="9" spans="1:3">
      <c r="A9" s="2" t="s">
        <v>11</v>
      </c>
      <c r="B9" s="2" t="s">
        <v>10</v>
      </c>
      <c r="C9" s="3">
        <v>3181.79</v>
      </c>
    </row>
    <row r="10" spans="1:3">
      <c r="A10" s="2" t="s">
        <v>12</v>
      </c>
      <c r="B10" s="2" t="s">
        <v>10</v>
      </c>
      <c r="C10" s="3">
        <v>4913.45</v>
      </c>
    </row>
    <row r="11" spans="1:3">
      <c r="A11" s="2" t="s">
        <v>13</v>
      </c>
      <c r="B11" s="2" t="s">
        <v>14</v>
      </c>
      <c r="C11" s="3">
        <v>2634.82</v>
      </c>
    </row>
    <row r="12" spans="1:3">
      <c r="A12" s="2" t="s">
        <v>15</v>
      </c>
      <c r="B12" s="2" t="s">
        <v>30</v>
      </c>
      <c r="C12" s="3">
        <v>8866.2900000000009</v>
      </c>
    </row>
    <row r="13" spans="1:3">
      <c r="A13" s="2" t="s">
        <v>16</v>
      </c>
      <c r="B13" s="2" t="s">
        <v>17</v>
      </c>
      <c r="C13" s="3">
        <v>6365.35</v>
      </c>
    </row>
    <row r="14" spans="1:3">
      <c r="A14" s="2" t="s">
        <v>18</v>
      </c>
      <c r="B14" s="2" t="s">
        <v>10</v>
      </c>
      <c r="C14" s="3">
        <v>2935.67</v>
      </c>
    </row>
    <row r="15" spans="1:3">
      <c r="A15" s="2" t="s">
        <v>19</v>
      </c>
      <c r="B15" s="2" t="s">
        <v>10</v>
      </c>
      <c r="C15" s="3">
        <v>3536.05</v>
      </c>
    </row>
    <row r="16" spans="1:3">
      <c r="A16" s="2" t="s">
        <v>20</v>
      </c>
      <c r="B16" s="2" t="s">
        <v>21</v>
      </c>
      <c r="C16" s="3">
        <v>5035.26</v>
      </c>
    </row>
    <row r="17" spans="1:3">
      <c r="A17" s="2" t="s">
        <v>22</v>
      </c>
      <c r="B17" s="2" t="s">
        <v>23</v>
      </c>
      <c r="C17" s="3">
        <v>4868.45</v>
      </c>
    </row>
    <row r="18" spans="1:3" ht="13.15" customHeight="1">
      <c r="A18" s="2" t="s">
        <v>24</v>
      </c>
      <c r="B18" s="2" t="s">
        <v>25</v>
      </c>
      <c r="C18" s="3">
        <v>8241.1299999999992</v>
      </c>
    </row>
    <row r="19" spans="1:3">
      <c r="A19" s="13" t="s">
        <v>33</v>
      </c>
      <c r="B19" s="12" t="s">
        <v>25</v>
      </c>
      <c r="C19" s="3">
        <v>4329.92</v>
      </c>
    </row>
    <row r="20" spans="1:3">
      <c r="A20" s="13" t="s">
        <v>34</v>
      </c>
      <c r="B20" s="2" t="s">
        <v>38</v>
      </c>
      <c r="C20" s="3">
        <v>7110.71</v>
      </c>
    </row>
    <row r="21" spans="1:3">
      <c r="A21" s="13" t="s">
        <v>35</v>
      </c>
      <c r="B21" s="2" t="s">
        <v>6</v>
      </c>
      <c r="C21" s="3">
        <v>3235.51</v>
      </c>
    </row>
    <row r="22" spans="1:3">
      <c r="A22" t="s">
        <v>32</v>
      </c>
    </row>
    <row r="23" spans="1:3">
      <c r="A23" t="s">
        <v>36</v>
      </c>
    </row>
  </sheetData>
  <mergeCells count="2">
    <mergeCell ref="A1:C1"/>
    <mergeCell ref="A3:C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CD43-A6B3-4F58-AE6F-4C6613B1504E}">
  <sheetPr>
    <tabColor theme="9"/>
    <pageSetUpPr fitToPage="1"/>
  </sheetPr>
  <dimension ref="A1:M24"/>
  <sheetViews>
    <sheetView zoomScale="84" zoomScaleNormal="84" workbookViewId="0">
      <selection activeCell="J6" sqref="J6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3" ht="15">
      <c r="A3" s="19" t="s">
        <v>50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3">
      <c r="A5" s="1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26</v>
      </c>
      <c r="G5" s="14" t="s">
        <v>5</v>
      </c>
      <c r="H5" s="15" t="s">
        <v>27</v>
      </c>
      <c r="I5" s="15" t="s">
        <v>41</v>
      </c>
      <c r="J5" s="15" t="s">
        <v>40</v>
      </c>
      <c r="K5" s="14" t="s">
        <v>39</v>
      </c>
      <c r="L5" s="16" t="s">
        <v>28</v>
      </c>
      <c r="M5" s="5"/>
    </row>
    <row r="6" spans="1:13">
      <c r="A6" s="2" t="s">
        <v>8</v>
      </c>
      <c r="B6" s="2" t="s">
        <v>37</v>
      </c>
      <c r="C6" s="17">
        <v>4864.49</v>
      </c>
      <c r="D6" s="17">
        <v>12448.65</v>
      </c>
      <c r="E6" s="4">
        <v>778.32</v>
      </c>
      <c r="F6" s="4">
        <v>1135.32</v>
      </c>
      <c r="G6" s="4">
        <v>396.49</v>
      </c>
      <c r="H6" s="6" t="s">
        <v>7</v>
      </c>
      <c r="I6" s="6">
        <v>1</v>
      </c>
      <c r="J6" s="6">
        <v>92.43</v>
      </c>
      <c r="K6" s="4" t="s">
        <v>7</v>
      </c>
      <c r="L6" s="7">
        <f>5422.8+7945.7</f>
        <v>13368.5</v>
      </c>
      <c r="M6" s="5"/>
    </row>
    <row r="7" spans="1:13">
      <c r="A7" s="2" t="s">
        <v>9</v>
      </c>
      <c r="B7" s="2" t="s">
        <v>29</v>
      </c>
      <c r="C7" s="17">
        <v>4613.32</v>
      </c>
      <c r="D7" s="17">
        <v>9608.09</v>
      </c>
      <c r="E7" s="4">
        <v>599.73</v>
      </c>
      <c r="F7" s="4">
        <v>1135.32</v>
      </c>
      <c r="G7" s="4" t="s">
        <v>7</v>
      </c>
      <c r="H7" s="6" t="s">
        <v>7</v>
      </c>
      <c r="I7" s="6">
        <v>1</v>
      </c>
      <c r="J7" s="6">
        <v>44.69</v>
      </c>
      <c r="K7" s="4" t="s">
        <v>7</v>
      </c>
      <c r="L7" s="3">
        <v>11040.53</v>
      </c>
      <c r="M7" s="8"/>
    </row>
    <row r="8" spans="1:13">
      <c r="A8" s="2" t="s">
        <v>42</v>
      </c>
      <c r="B8" s="2" t="s">
        <v>6</v>
      </c>
      <c r="C8" s="17">
        <v>6471.01</v>
      </c>
      <c r="D8" s="17" t="s">
        <v>7</v>
      </c>
      <c r="E8" s="4" t="s">
        <v>7</v>
      </c>
      <c r="F8" s="4">
        <v>1135.32</v>
      </c>
      <c r="G8" s="4" t="s">
        <v>7</v>
      </c>
      <c r="H8" s="6" t="s">
        <v>7</v>
      </c>
      <c r="I8" s="6">
        <v>1</v>
      </c>
      <c r="J8" s="6">
        <v>103.53</v>
      </c>
      <c r="K8" s="4" t="s">
        <v>7</v>
      </c>
      <c r="L8" s="9">
        <v>5016.33</v>
      </c>
      <c r="M8" s="8"/>
    </row>
    <row r="9" spans="1:13">
      <c r="A9" s="2" t="s">
        <v>11</v>
      </c>
      <c r="B9" s="2" t="s">
        <v>10</v>
      </c>
      <c r="C9" s="17">
        <v>4613.32</v>
      </c>
      <c r="D9" s="17">
        <v>1037.82</v>
      </c>
      <c r="E9" s="4">
        <v>599.73</v>
      </c>
      <c r="F9" s="4">
        <v>1135.32</v>
      </c>
      <c r="G9" s="4" t="s">
        <v>7</v>
      </c>
      <c r="H9" s="6">
        <v>67.03</v>
      </c>
      <c r="I9" s="6">
        <v>1</v>
      </c>
      <c r="J9" s="6">
        <v>59.97</v>
      </c>
      <c r="K9" s="4" t="s">
        <v>7</v>
      </c>
      <c r="L9" s="10">
        <f>69.2+4801.31</f>
        <v>4870.51</v>
      </c>
      <c r="M9" s="5"/>
    </row>
    <row r="10" spans="1:13">
      <c r="A10" s="2" t="s">
        <v>12</v>
      </c>
      <c r="B10" s="2" t="s">
        <v>10</v>
      </c>
      <c r="C10" s="17">
        <v>4613.32</v>
      </c>
      <c r="D10" s="17">
        <v>1037.82</v>
      </c>
      <c r="E10" s="4">
        <v>461.33</v>
      </c>
      <c r="F10" s="4">
        <v>1135.32</v>
      </c>
      <c r="G10" s="4">
        <v>396.49</v>
      </c>
      <c r="H10" s="6">
        <f>67.03+23</f>
        <v>90.03</v>
      </c>
      <c r="I10" s="6">
        <v>1</v>
      </c>
      <c r="J10" s="6">
        <v>87.65</v>
      </c>
      <c r="K10" s="4" t="s">
        <v>7</v>
      </c>
      <c r="L10" s="10">
        <f>783.28+4685.54</f>
        <v>5468.82</v>
      </c>
      <c r="M10" s="5"/>
    </row>
    <row r="11" spans="1:13">
      <c r="A11" s="2" t="s">
        <v>13</v>
      </c>
      <c r="B11" s="2" t="s">
        <v>14</v>
      </c>
      <c r="C11" s="17">
        <v>2536.12</v>
      </c>
      <c r="D11" s="17">
        <v>2307.0300000000002</v>
      </c>
      <c r="E11" s="4">
        <v>405.78</v>
      </c>
      <c r="F11" s="4">
        <v>1135.32</v>
      </c>
      <c r="G11" s="4" t="s">
        <v>7</v>
      </c>
      <c r="H11" s="6" t="s">
        <v>7</v>
      </c>
      <c r="I11" s="6">
        <v>1</v>
      </c>
      <c r="J11" s="6">
        <v>32.97</v>
      </c>
      <c r="K11" s="4" t="s">
        <v>7</v>
      </c>
      <c r="L11" s="10">
        <v>4317.45</v>
      </c>
      <c r="M11" s="5"/>
    </row>
    <row r="12" spans="1:13">
      <c r="A12" s="2" t="s">
        <v>15</v>
      </c>
      <c r="B12" s="2" t="s">
        <v>30</v>
      </c>
      <c r="C12" s="17">
        <v>8659.84</v>
      </c>
      <c r="D12" s="17">
        <v>8653.2999999999993</v>
      </c>
      <c r="E12" s="4">
        <v>692.79</v>
      </c>
      <c r="F12" s="4">
        <v>1135.32</v>
      </c>
      <c r="G12" s="4" t="s">
        <v>7</v>
      </c>
      <c r="H12" s="6" t="s">
        <v>7</v>
      </c>
      <c r="I12" s="6">
        <v>1</v>
      </c>
      <c r="J12" s="6">
        <v>112.58</v>
      </c>
      <c r="K12" s="4" t="s">
        <v>7</v>
      </c>
      <c r="L12" s="10">
        <v>256.93</v>
      </c>
      <c r="M12" s="5" t="s">
        <v>31</v>
      </c>
    </row>
    <row r="13" spans="1:13">
      <c r="A13" s="2" t="s">
        <v>16</v>
      </c>
      <c r="B13" s="2" t="s">
        <v>17</v>
      </c>
      <c r="C13" s="17">
        <v>6690.92</v>
      </c>
      <c r="D13" s="17">
        <v>4457.92</v>
      </c>
      <c r="E13" s="4">
        <f>1070.55+401.45</f>
        <v>1472</v>
      </c>
      <c r="F13" s="4">
        <v>1135.32</v>
      </c>
      <c r="G13" s="4" t="s">
        <v>7</v>
      </c>
      <c r="H13" s="6">
        <v>82.5</v>
      </c>
      <c r="I13" s="6">
        <v>1</v>
      </c>
      <c r="J13" s="6">
        <v>86.98</v>
      </c>
      <c r="K13" s="4" t="s">
        <v>7</v>
      </c>
      <c r="L13" s="11">
        <f>82.5+3494+396.6</f>
        <v>3973.1</v>
      </c>
      <c r="M13" s="5" t="s">
        <v>31</v>
      </c>
    </row>
    <row r="14" spans="1:13">
      <c r="A14" s="2" t="s">
        <v>18</v>
      </c>
      <c r="B14" s="2" t="s">
        <v>10</v>
      </c>
      <c r="C14" s="17">
        <v>4613.32</v>
      </c>
      <c r="D14" s="17">
        <v>4613.32</v>
      </c>
      <c r="E14" s="4">
        <v>599.73</v>
      </c>
      <c r="F14" s="4">
        <v>1135.32</v>
      </c>
      <c r="G14" s="4">
        <v>396.49</v>
      </c>
      <c r="H14" s="6" t="s">
        <v>7</v>
      </c>
      <c r="I14" s="6">
        <v>1</v>
      </c>
      <c r="J14" s="6">
        <v>84.91</v>
      </c>
      <c r="K14" s="4" t="s">
        <v>7</v>
      </c>
      <c r="L14" s="10">
        <f>1725.91+6406.28</f>
        <v>8132.19</v>
      </c>
    </row>
    <row r="15" spans="1:13">
      <c r="A15" s="2" t="s">
        <v>19</v>
      </c>
      <c r="B15" s="2" t="s">
        <v>10</v>
      </c>
      <c r="C15" s="17">
        <v>4613.32</v>
      </c>
      <c r="D15" s="17">
        <v>1868.07</v>
      </c>
      <c r="E15" s="4">
        <v>599.73</v>
      </c>
      <c r="F15" s="4">
        <v>1135.32</v>
      </c>
      <c r="G15" s="4">
        <v>396.49</v>
      </c>
      <c r="H15" s="6">
        <v>69.2</v>
      </c>
      <c r="I15" s="6">
        <v>1</v>
      </c>
      <c r="J15" s="6">
        <v>73.81</v>
      </c>
      <c r="K15" s="4" t="s">
        <v>7</v>
      </c>
      <c r="L15" s="10">
        <f>69.2+2373.16</f>
        <v>2442.3599999999997</v>
      </c>
      <c r="M15" s="5" t="s">
        <v>31</v>
      </c>
    </row>
    <row r="16" spans="1:13">
      <c r="A16" s="2" t="s">
        <v>20</v>
      </c>
      <c r="B16" s="2" t="s">
        <v>21</v>
      </c>
      <c r="C16" s="17">
        <v>8659.84</v>
      </c>
      <c r="D16" s="17">
        <v>2006.2</v>
      </c>
      <c r="E16" s="4">
        <v>1385.57</v>
      </c>
      <c r="F16" s="4">
        <v>1135.32</v>
      </c>
      <c r="G16" s="4" t="s">
        <v>7</v>
      </c>
      <c r="H16" s="6" t="s">
        <v>7</v>
      </c>
      <c r="I16" s="6">
        <v>1</v>
      </c>
      <c r="J16" s="6">
        <v>138.56</v>
      </c>
      <c r="K16" s="4">
        <f>1377.06*2</f>
        <v>2754.12</v>
      </c>
      <c r="L16" s="10">
        <f>K16+6869.99</f>
        <v>9624.11</v>
      </c>
      <c r="M16" s="5"/>
    </row>
    <row r="17" spans="1:13">
      <c r="A17" s="2" t="s">
        <v>22</v>
      </c>
      <c r="B17" s="2" t="s">
        <v>23</v>
      </c>
      <c r="C17" s="17">
        <v>8659.84</v>
      </c>
      <c r="D17" s="17" t="s">
        <v>7</v>
      </c>
      <c r="E17" s="4">
        <v>1125.78</v>
      </c>
      <c r="F17" s="4">
        <v>1135.32</v>
      </c>
      <c r="G17" s="4" t="s">
        <v>7</v>
      </c>
      <c r="H17" s="6">
        <v>82.5</v>
      </c>
      <c r="I17" s="6">
        <v>1</v>
      </c>
      <c r="J17" s="6">
        <v>86.6</v>
      </c>
      <c r="K17" s="4" t="s">
        <v>7</v>
      </c>
      <c r="L17" s="10">
        <v>287.7</v>
      </c>
      <c r="M17" s="5" t="s">
        <v>31</v>
      </c>
    </row>
    <row r="18" spans="1:13" ht="13.15" customHeight="1">
      <c r="A18" s="2" t="s">
        <v>24</v>
      </c>
      <c r="B18" s="2" t="s">
        <v>25</v>
      </c>
      <c r="C18" s="17">
        <v>10666.03</v>
      </c>
      <c r="D18" s="17" t="s">
        <v>7</v>
      </c>
      <c r="E18" s="4" t="s">
        <v>7</v>
      </c>
      <c r="F18" s="4">
        <v>1135.32</v>
      </c>
      <c r="G18" s="4" t="s">
        <v>7</v>
      </c>
      <c r="H18" s="6" t="s">
        <v>7</v>
      </c>
      <c r="I18" s="6">
        <v>1</v>
      </c>
      <c r="J18" s="6">
        <v>106.66</v>
      </c>
      <c r="K18" s="4" t="s">
        <v>7</v>
      </c>
      <c r="L18" s="10">
        <v>9598.31</v>
      </c>
      <c r="M18" s="5"/>
    </row>
    <row r="19" spans="1:13">
      <c r="A19" s="13" t="s">
        <v>33</v>
      </c>
      <c r="B19" s="12" t="s">
        <v>25</v>
      </c>
      <c r="C19" s="17">
        <v>8659.84</v>
      </c>
      <c r="D19" s="17" t="s">
        <v>7</v>
      </c>
      <c r="E19" s="4" t="s">
        <v>7</v>
      </c>
      <c r="F19" s="4">
        <v>1135.32</v>
      </c>
      <c r="G19" s="4" t="s">
        <v>7</v>
      </c>
      <c r="H19" s="6" t="s">
        <v>7</v>
      </c>
      <c r="I19" s="6">
        <v>1</v>
      </c>
      <c r="J19" s="6">
        <v>86.6</v>
      </c>
      <c r="K19" s="4" t="s">
        <v>7</v>
      </c>
      <c r="L19" s="10">
        <v>6449</v>
      </c>
      <c r="M19" s="5"/>
    </row>
    <row r="20" spans="1:13">
      <c r="A20" s="13" t="s">
        <v>34</v>
      </c>
      <c r="B20" s="2" t="s">
        <v>38</v>
      </c>
      <c r="C20" s="17">
        <v>14221.41</v>
      </c>
      <c r="D20" s="17" t="s">
        <v>7</v>
      </c>
      <c r="E20" s="4" t="s">
        <v>7</v>
      </c>
      <c r="F20" s="4">
        <v>1135.32</v>
      </c>
      <c r="G20" s="4" t="s">
        <v>7</v>
      </c>
      <c r="H20" s="6" t="s">
        <v>7</v>
      </c>
      <c r="I20" s="6">
        <v>1</v>
      </c>
      <c r="J20" s="6">
        <v>142.36000000000001</v>
      </c>
      <c r="K20" s="4" t="s">
        <v>7</v>
      </c>
      <c r="L20" s="10">
        <v>10373.39</v>
      </c>
    </row>
    <row r="21" spans="1:13">
      <c r="A21" s="13" t="s">
        <v>35</v>
      </c>
      <c r="B21" s="2" t="s">
        <v>6</v>
      </c>
      <c r="C21" s="17">
        <v>6471.01</v>
      </c>
      <c r="D21" s="17" t="s">
        <v>7</v>
      </c>
      <c r="E21" s="4" t="s">
        <v>7</v>
      </c>
      <c r="F21" s="4">
        <v>1135.32</v>
      </c>
      <c r="G21" s="4" t="s">
        <v>7</v>
      </c>
      <c r="H21" s="6" t="s">
        <v>7</v>
      </c>
      <c r="I21" s="6">
        <v>1</v>
      </c>
      <c r="J21" s="6">
        <v>142.36000000000001</v>
      </c>
      <c r="K21" s="4" t="s">
        <v>7</v>
      </c>
      <c r="L21" s="10">
        <v>5133.92</v>
      </c>
      <c r="M21" s="5"/>
    </row>
    <row r="22" spans="1:13">
      <c r="A22" t="s">
        <v>32</v>
      </c>
      <c r="M22" t="s">
        <v>44</v>
      </c>
    </row>
    <row r="23" spans="1:13">
      <c r="A23" t="s">
        <v>36</v>
      </c>
    </row>
    <row r="24" spans="1:13">
      <c r="A24" t="s">
        <v>43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0D83-DECB-45E1-AB57-C9F4E3E23B05}">
  <sheetPr>
    <tabColor theme="9"/>
    <pageSetUpPr fitToPage="1"/>
  </sheetPr>
  <dimension ref="A1:M24"/>
  <sheetViews>
    <sheetView zoomScale="84" zoomScaleNormal="84" workbookViewId="0">
      <selection activeCell="L16" sqref="L16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3" ht="15">
      <c r="A3" s="19" t="s">
        <v>49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3">
      <c r="A5" s="1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26</v>
      </c>
      <c r="G5" s="14" t="s">
        <v>5</v>
      </c>
      <c r="H5" s="15" t="s">
        <v>27</v>
      </c>
      <c r="I5" s="15" t="s">
        <v>41</v>
      </c>
      <c r="J5" s="15" t="s">
        <v>40</v>
      </c>
      <c r="K5" s="14" t="s">
        <v>39</v>
      </c>
      <c r="L5" s="16" t="s">
        <v>28</v>
      </c>
      <c r="M5" s="5"/>
    </row>
    <row r="6" spans="1:13">
      <c r="A6" s="2" t="s">
        <v>8</v>
      </c>
      <c r="B6" s="2" t="s">
        <v>37</v>
      </c>
      <c r="C6" s="17">
        <v>4864.49</v>
      </c>
      <c r="D6" s="17">
        <v>12448.65</v>
      </c>
      <c r="E6" s="4">
        <v>778.32</v>
      </c>
      <c r="F6" s="4">
        <v>1135.32</v>
      </c>
      <c r="G6" s="4">
        <v>396.49</v>
      </c>
      <c r="H6" s="6" t="s">
        <v>7</v>
      </c>
      <c r="I6" s="6">
        <v>1</v>
      </c>
      <c r="J6" s="6">
        <v>92.43</v>
      </c>
      <c r="K6" s="4" t="s">
        <v>7</v>
      </c>
      <c r="L6" s="7">
        <f>5422.8+7945.7</f>
        <v>13368.5</v>
      </c>
      <c r="M6" s="5"/>
    </row>
    <row r="7" spans="1:13">
      <c r="A7" s="2" t="s">
        <v>9</v>
      </c>
      <c r="B7" s="2" t="s">
        <v>29</v>
      </c>
      <c r="C7" s="17">
        <v>4613.32</v>
      </c>
      <c r="D7" s="17">
        <v>9608.09</v>
      </c>
      <c r="E7" s="4">
        <v>599.73</v>
      </c>
      <c r="F7" s="4">
        <v>1135.32</v>
      </c>
      <c r="G7" s="4" t="s">
        <v>7</v>
      </c>
      <c r="H7" s="6" t="s">
        <v>7</v>
      </c>
      <c r="I7" s="6">
        <v>1</v>
      </c>
      <c r="J7" s="6">
        <v>44.69</v>
      </c>
      <c r="K7" s="4" t="s">
        <v>7</v>
      </c>
      <c r="L7" s="3">
        <v>11040.53</v>
      </c>
      <c r="M7" s="8"/>
    </row>
    <row r="8" spans="1:13">
      <c r="A8" s="2" t="s">
        <v>42</v>
      </c>
      <c r="B8" s="2" t="s">
        <v>6</v>
      </c>
      <c r="C8" s="17">
        <v>6471.01</v>
      </c>
      <c r="D8" s="17" t="s">
        <v>7</v>
      </c>
      <c r="E8" s="4" t="s">
        <v>7</v>
      </c>
      <c r="F8" s="4">
        <v>1135.32</v>
      </c>
      <c r="G8" s="4" t="s">
        <v>7</v>
      </c>
      <c r="H8" s="6" t="s">
        <v>7</v>
      </c>
      <c r="I8" s="6">
        <v>1</v>
      </c>
      <c r="J8" s="6">
        <v>103.53</v>
      </c>
      <c r="K8" s="4" t="s">
        <v>7</v>
      </c>
      <c r="L8" s="9">
        <v>5016.33</v>
      </c>
      <c r="M8" s="8"/>
    </row>
    <row r="9" spans="1:13">
      <c r="A9" s="2" t="s">
        <v>11</v>
      </c>
      <c r="B9" s="2" t="s">
        <v>10</v>
      </c>
      <c r="C9" s="17">
        <v>4613.32</v>
      </c>
      <c r="D9" s="17">
        <v>1037.82</v>
      </c>
      <c r="E9" s="4">
        <v>599.73</v>
      </c>
      <c r="F9" s="4">
        <v>1135.32</v>
      </c>
      <c r="G9" s="4" t="s">
        <v>7</v>
      </c>
      <c r="H9" s="6">
        <v>67.03</v>
      </c>
      <c r="I9" s="6">
        <v>1</v>
      </c>
      <c r="J9" s="6">
        <v>59.97</v>
      </c>
      <c r="K9" s="4" t="s">
        <v>7</v>
      </c>
      <c r="L9" s="10">
        <f>69.2+4801.31</f>
        <v>4870.51</v>
      </c>
      <c r="M9" s="5"/>
    </row>
    <row r="10" spans="1:13">
      <c r="A10" s="2" t="s">
        <v>12</v>
      </c>
      <c r="B10" s="2" t="s">
        <v>10</v>
      </c>
      <c r="C10" s="17">
        <v>4613.32</v>
      </c>
      <c r="D10" s="17">
        <v>1037.82</v>
      </c>
      <c r="E10" s="4">
        <v>461.33</v>
      </c>
      <c r="F10" s="4">
        <v>1135.32</v>
      </c>
      <c r="G10" s="4">
        <v>396.49</v>
      </c>
      <c r="H10" s="6">
        <f>67.03+23</f>
        <v>90.03</v>
      </c>
      <c r="I10" s="6">
        <v>1</v>
      </c>
      <c r="J10" s="6">
        <v>87.65</v>
      </c>
      <c r="K10" s="4" t="s">
        <v>7</v>
      </c>
      <c r="L10" s="10">
        <f>783.28+4637.6</f>
        <v>5420.88</v>
      </c>
      <c r="M10" s="5"/>
    </row>
    <row r="11" spans="1:13">
      <c r="A11" s="2" t="s">
        <v>13</v>
      </c>
      <c r="B11" s="2" t="s">
        <v>14</v>
      </c>
      <c r="C11" s="17">
        <v>2536.12</v>
      </c>
      <c r="D11" s="17">
        <v>2307.0300000000002</v>
      </c>
      <c r="E11" s="4">
        <v>405.78</v>
      </c>
      <c r="F11" s="4">
        <v>1135.32</v>
      </c>
      <c r="G11" s="4" t="s">
        <v>7</v>
      </c>
      <c r="H11" s="6" t="s">
        <v>7</v>
      </c>
      <c r="I11" s="6">
        <v>1</v>
      </c>
      <c r="J11" s="6">
        <v>32.97</v>
      </c>
      <c r="K11" s="4" t="s">
        <v>7</v>
      </c>
      <c r="L11" s="10">
        <v>4317.45</v>
      </c>
      <c r="M11" s="5"/>
    </row>
    <row r="12" spans="1:13">
      <c r="A12" s="2" t="s">
        <v>15</v>
      </c>
      <c r="B12" s="2" t="s">
        <v>30</v>
      </c>
      <c r="C12" s="17">
        <v>8659.84</v>
      </c>
      <c r="D12" s="17">
        <v>8653.2999999999993</v>
      </c>
      <c r="E12" s="4">
        <v>692.79</v>
      </c>
      <c r="F12" s="4">
        <v>1135.32</v>
      </c>
      <c r="G12" s="4" t="s">
        <v>7</v>
      </c>
      <c r="H12" s="6" t="s">
        <v>7</v>
      </c>
      <c r="I12" s="6">
        <v>1</v>
      </c>
      <c r="J12" s="6">
        <v>112.58</v>
      </c>
      <c r="K12" s="4" t="s">
        <v>7</v>
      </c>
      <c r="L12" s="10">
        <v>13209.58</v>
      </c>
      <c r="M12" s="5"/>
    </row>
    <row r="13" spans="1:13">
      <c r="A13" s="2" t="s">
        <v>16</v>
      </c>
      <c r="B13" s="2" t="s">
        <v>17</v>
      </c>
      <c r="C13" s="17">
        <v>6690.92</v>
      </c>
      <c r="D13" s="17">
        <v>4457.92</v>
      </c>
      <c r="E13" s="4">
        <f>1070.55+401.45</f>
        <v>1472</v>
      </c>
      <c r="F13" s="4">
        <v>1135.32</v>
      </c>
      <c r="G13" s="4" t="s">
        <v>7</v>
      </c>
      <c r="H13" s="6">
        <v>82.5</v>
      </c>
      <c r="I13" s="6">
        <v>1</v>
      </c>
      <c r="J13" s="6">
        <v>86.98</v>
      </c>
      <c r="K13" s="4" t="s">
        <v>7</v>
      </c>
      <c r="L13" s="11">
        <f>82.5+3494+5740.22</f>
        <v>9316.7200000000012</v>
      </c>
      <c r="M13" s="5"/>
    </row>
    <row r="14" spans="1:13">
      <c r="A14" s="2" t="s">
        <v>18</v>
      </c>
      <c r="B14" s="2" t="s">
        <v>10</v>
      </c>
      <c r="C14" s="17">
        <v>4613.32</v>
      </c>
      <c r="D14" s="17">
        <v>4613.32</v>
      </c>
      <c r="E14" s="4">
        <v>599.73</v>
      </c>
      <c r="F14" s="4">
        <v>1135.32</v>
      </c>
      <c r="G14" s="4">
        <v>396.49</v>
      </c>
      <c r="H14" s="6" t="s">
        <v>7</v>
      </c>
      <c r="I14" s="6">
        <v>1</v>
      </c>
      <c r="J14" s="6">
        <v>84.91</v>
      </c>
      <c r="K14" s="4" t="s">
        <v>7</v>
      </c>
      <c r="L14" s="10">
        <f>1725.91+3430.74</f>
        <v>5156.6499999999996</v>
      </c>
    </row>
    <row r="15" spans="1:13">
      <c r="A15" s="2" t="s">
        <v>19</v>
      </c>
      <c r="B15" s="2" t="s">
        <v>10</v>
      </c>
      <c r="C15" s="17">
        <v>4613.32</v>
      </c>
      <c r="D15" s="17">
        <v>1868.07</v>
      </c>
      <c r="E15" s="4">
        <v>599.73</v>
      </c>
      <c r="F15" s="4">
        <v>1135.32</v>
      </c>
      <c r="G15" s="4">
        <v>396.49</v>
      </c>
      <c r="H15" s="6">
        <v>69.2</v>
      </c>
      <c r="I15" s="6">
        <v>1</v>
      </c>
      <c r="J15" s="6">
        <v>73.81</v>
      </c>
      <c r="K15" s="4" t="s">
        <v>7</v>
      </c>
      <c r="L15" s="10">
        <f>69.2+5782.52</f>
        <v>5851.72</v>
      </c>
      <c r="M15" s="5"/>
    </row>
    <row r="16" spans="1:13">
      <c r="A16" s="2" t="s">
        <v>20</v>
      </c>
      <c r="B16" s="2" t="s">
        <v>21</v>
      </c>
      <c r="C16" s="17">
        <v>8659.84</v>
      </c>
      <c r="D16" s="17">
        <v>2006.2</v>
      </c>
      <c r="E16" s="4">
        <v>1385.57</v>
      </c>
      <c r="F16" s="4">
        <v>1135.32</v>
      </c>
      <c r="G16" s="4" t="s">
        <v>7</v>
      </c>
      <c r="H16" s="6" t="s">
        <v>7</v>
      </c>
      <c r="I16" s="6">
        <v>1</v>
      </c>
      <c r="J16" s="6">
        <v>138.56</v>
      </c>
      <c r="K16" s="4">
        <f>1370.48*2</f>
        <v>2740.96</v>
      </c>
      <c r="L16" s="10">
        <f>K16+6869.99</f>
        <v>9610.9500000000007</v>
      </c>
      <c r="M16" s="5"/>
    </row>
    <row r="17" spans="1:13">
      <c r="A17" s="2" t="s">
        <v>22</v>
      </c>
      <c r="B17" s="2" t="s">
        <v>23</v>
      </c>
      <c r="C17" s="17">
        <v>8659.84</v>
      </c>
      <c r="D17" s="17" t="s">
        <v>7</v>
      </c>
      <c r="E17" s="4">
        <v>1125.78</v>
      </c>
      <c r="F17" s="4">
        <v>1135.32</v>
      </c>
      <c r="G17" s="4" t="s">
        <v>7</v>
      </c>
      <c r="H17" s="6">
        <v>82.5</v>
      </c>
      <c r="I17" s="6">
        <v>1</v>
      </c>
      <c r="J17" s="6">
        <v>86.6</v>
      </c>
      <c r="K17" s="4" t="s">
        <v>7</v>
      </c>
      <c r="L17" s="10">
        <f>82.5+7130.55</f>
        <v>7213.05</v>
      </c>
      <c r="M17" s="5"/>
    </row>
    <row r="18" spans="1:13" ht="13.15" customHeight="1">
      <c r="A18" s="2" t="s">
        <v>24</v>
      </c>
      <c r="B18" s="2" t="s">
        <v>25</v>
      </c>
      <c r="C18" s="17">
        <v>10666.03</v>
      </c>
      <c r="D18" s="17" t="s">
        <v>7</v>
      </c>
      <c r="E18" s="4" t="s">
        <v>7</v>
      </c>
      <c r="F18" s="4">
        <v>1135.32</v>
      </c>
      <c r="G18" s="4" t="s">
        <v>7</v>
      </c>
      <c r="H18" s="6" t="s">
        <v>7</v>
      </c>
      <c r="I18" s="6">
        <v>1</v>
      </c>
      <c r="J18" s="6">
        <v>106.66</v>
      </c>
      <c r="K18" s="4" t="s">
        <v>7</v>
      </c>
      <c r="L18" s="10">
        <v>13855.25</v>
      </c>
      <c r="M18" s="5"/>
    </row>
    <row r="19" spans="1:13">
      <c r="A19" s="13" t="s">
        <v>33</v>
      </c>
      <c r="B19" s="12" t="s">
        <v>25</v>
      </c>
      <c r="C19" s="17">
        <v>8659.84</v>
      </c>
      <c r="D19" s="17" t="s">
        <v>7</v>
      </c>
      <c r="E19" s="4" t="s">
        <v>7</v>
      </c>
      <c r="F19" s="4">
        <v>1135.32</v>
      </c>
      <c r="G19" s="4" t="s">
        <v>7</v>
      </c>
      <c r="H19" s="6" t="s">
        <v>7</v>
      </c>
      <c r="I19" s="6">
        <v>1</v>
      </c>
      <c r="J19" s="6">
        <v>86.6</v>
      </c>
      <c r="K19" s="4" t="s">
        <v>7</v>
      </c>
      <c r="L19" s="10">
        <v>6449</v>
      </c>
      <c r="M19" s="5"/>
    </row>
    <row r="20" spans="1:13">
      <c r="A20" s="13" t="s">
        <v>34</v>
      </c>
      <c r="B20" s="2" t="s">
        <v>38</v>
      </c>
      <c r="C20" s="17">
        <v>14221.41</v>
      </c>
      <c r="D20" s="17" t="s">
        <v>7</v>
      </c>
      <c r="E20" s="4" t="s">
        <v>7</v>
      </c>
      <c r="F20" s="4">
        <v>1135.32</v>
      </c>
      <c r="G20" s="4" t="s">
        <v>7</v>
      </c>
      <c r="H20" s="6" t="s">
        <v>7</v>
      </c>
      <c r="I20" s="6">
        <v>1</v>
      </c>
      <c r="J20" s="6">
        <v>142.36000000000001</v>
      </c>
      <c r="K20" s="4" t="s">
        <v>7</v>
      </c>
      <c r="L20" s="10">
        <v>10373.39</v>
      </c>
    </row>
    <row r="21" spans="1:13">
      <c r="A21" s="13" t="s">
        <v>35</v>
      </c>
      <c r="B21" s="2" t="s">
        <v>6</v>
      </c>
      <c r="C21" s="17">
        <v>6471.01</v>
      </c>
      <c r="D21" s="17" t="s">
        <v>7</v>
      </c>
      <c r="E21" s="4" t="s">
        <v>7</v>
      </c>
      <c r="F21" s="4">
        <v>1135.32</v>
      </c>
      <c r="G21" s="4" t="s">
        <v>7</v>
      </c>
      <c r="H21" s="6" t="s">
        <v>7</v>
      </c>
      <c r="I21" s="6">
        <v>1</v>
      </c>
      <c r="J21" s="6">
        <v>142.36000000000001</v>
      </c>
      <c r="K21" s="4" t="s">
        <v>7</v>
      </c>
      <c r="L21" s="10">
        <v>5133.92</v>
      </c>
      <c r="M21" s="5"/>
    </row>
    <row r="22" spans="1:13">
      <c r="A22" t="s">
        <v>32</v>
      </c>
      <c r="M22" t="s">
        <v>44</v>
      </c>
    </row>
    <row r="23" spans="1:13">
      <c r="A23" t="s">
        <v>36</v>
      </c>
    </row>
    <row r="24" spans="1:13">
      <c r="A24" t="s">
        <v>43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39848-38F8-4C67-9379-DA9110C6A14F}">
  <sheetPr>
    <tabColor theme="9"/>
    <pageSetUpPr fitToPage="1"/>
  </sheetPr>
  <dimension ref="A1:M24"/>
  <sheetViews>
    <sheetView topLeftCell="A2" zoomScale="84" zoomScaleNormal="84" workbookViewId="0">
      <selection activeCell="L17" sqref="L17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3" ht="15">
      <c r="A3" s="19" t="s">
        <v>48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3">
      <c r="A5" s="1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26</v>
      </c>
      <c r="G5" s="14" t="s">
        <v>5</v>
      </c>
      <c r="H5" s="15" t="s">
        <v>27</v>
      </c>
      <c r="I5" s="15" t="s">
        <v>41</v>
      </c>
      <c r="J5" s="15" t="s">
        <v>40</v>
      </c>
      <c r="K5" s="14" t="s">
        <v>39</v>
      </c>
      <c r="L5" s="16" t="s">
        <v>28</v>
      </c>
      <c r="M5" s="5"/>
    </row>
    <row r="6" spans="1:13">
      <c r="A6" s="2" t="s">
        <v>8</v>
      </c>
      <c r="B6" s="2" t="s">
        <v>37</v>
      </c>
      <c r="C6" s="17">
        <v>4864.49</v>
      </c>
      <c r="D6" s="17">
        <v>12448.65</v>
      </c>
      <c r="E6" s="4">
        <v>778.32</v>
      </c>
      <c r="F6" s="4">
        <v>1135.32</v>
      </c>
      <c r="G6" s="4">
        <v>396.49</v>
      </c>
      <c r="H6" s="6" t="s">
        <v>7</v>
      </c>
      <c r="I6" s="6">
        <v>1</v>
      </c>
      <c r="J6" s="6">
        <v>92.43</v>
      </c>
      <c r="K6" s="4" t="s">
        <v>7</v>
      </c>
      <c r="L6" s="7">
        <f>5422.8+7945.7</f>
        <v>13368.5</v>
      </c>
      <c r="M6" s="5"/>
    </row>
    <row r="7" spans="1:13">
      <c r="A7" s="2" t="s">
        <v>9</v>
      </c>
      <c r="B7" s="2" t="s">
        <v>29</v>
      </c>
      <c r="C7" s="17">
        <v>4613.32</v>
      </c>
      <c r="D7" s="17">
        <v>9608.09</v>
      </c>
      <c r="E7" s="4">
        <v>599.73</v>
      </c>
      <c r="F7" s="4">
        <v>1135.32</v>
      </c>
      <c r="G7" s="4" t="s">
        <v>7</v>
      </c>
      <c r="H7" s="6" t="s">
        <v>7</v>
      </c>
      <c r="I7" s="6">
        <v>1</v>
      </c>
      <c r="J7" s="6">
        <v>44.69</v>
      </c>
      <c r="K7" s="4" t="s">
        <v>7</v>
      </c>
      <c r="L7" s="3">
        <v>11040.53</v>
      </c>
      <c r="M7" s="8"/>
    </row>
    <row r="8" spans="1:13">
      <c r="A8" s="2" t="s">
        <v>42</v>
      </c>
      <c r="B8" s="2" t="s">
        <v>6</v>
      </c>
      <c r="C8" s="17">
        <v>6471.01</v>
      </c>
      <c r="D8" s="17" t="s">
        <v>7</v>
      </c>
      <c r="E8" s="4" t="s">
        <v>7</v>
      </c>
      <c r="F8" s="4">
        <v>1135.32</v>
      </c>
      <c r="G8" s="4" t="s">
        <v>7</v>
      </c>
      <c r="H8" s="6" t="s">
        <v>7</v>
      </c>
      <c r="I8" s="6">
        <v>1</v>
      </c>
      <c r="J8" s="6">
        <v>103.53</v>
      </c>
      <c r="K8" s="4" t="s">
        <v>7</v>
      </c>
      <c r="L8" s="9">
        <v>5016.33</v>
      </c>
      <c r="M8" s="8"/>
    </row>
    <row r="9" spans="1:13">
      <c r="A9" s="2" t="s">
        <v>11</v>
      </c>
      <c r="B9" s="2" t="s">
        <v>10</v>
      </c>
      <c r="C9" s="17">
        <v>4613.32</v>
      </c>
      <c r="D9" s="17">
        <v>1037.82</v>
      </c>
      <c r="E9" s="4">
        <v>599.73</v>
      </c>
      <c r="F9" s="4">
        <v>1135.32</v>
      </c>
      <c r="G9" s="4" t="s">
        <v>7</v>
      </c>
      <c r="H9" s="6">
        <v>67.03</v>
      </c>
      <c r="I9" s="6">
        <v>1</v>
      </c>
      <c r="J9" s="6">
        <v>59.97</v>
      </c>
      <c r="K9" s="4" t="s">
        <v>7</v>
      </c>
      <c r="L9" s="10">
        <f>69.2+4801.31</f>
        <v>4870.51</v>
      </c>
      <c r="M9" s="5"/>
    </row>
    <row r="10" spans="1:13">
      <c r="A10" s="2" t="s">
        <v>12</v>
      </c>
      <c r="B10" s="2" t="s">
        <v>10</v>
      </c>
      <c r="C10" s="17">
        <v>4613.32</v>
      </c>
      <c r="D10" s="17">
        <v>1037.82</v>
      </c>
      <c r="E10" s="4">
        <v>461.33</v>
      </c>
      <c r="F10" s="4">
        <v>1135.32</v>
      </c>
      <c r="G10" s="4">
        <v>396.49</v>
      </c>
      <c r="H10" s="6">
        <f>67.03+23</f>
        <v>90.03</v>
      </c>
      <c r="I10" s="6">
        <v>1</v>
      </c>
      <c r="J10" s="6">
        <v>87.65</v>
      </c>
      <c r="K10" s="4" t="s">
        <v>7</v>
      </c>
      <c r="L10" s="10">
        <f>783.28+5117.51</f>
        <v>5900.79</v>
      </c>
      <c r="M10" s="5"/>
    </row>
    <row r="11" spans="1:13">
      <c r="A11" s="2" t="s">
        <v>13</v>
      </c>
      <c r="B11" s="2" t="s">
        <v>14</v>
      </c>
      <c r="C11" s="17">
        <v>2536.12</v>
      </c>
      <c r="D11" s="17">
        <v>2307.0300000000002</v>
      </c>
      <c r="E11" s="4">
        <v>405.78</v>
      </c>
      <c r="F11" s="4">
        <v>1135.32</v>
      </c>
      <c r="G11" s="4" t="s">
        <v>7</v>
      </c>
      <c r="H11" s="6" t="s">
        <v>7</v>
      </c>
      <c r="I11" s="6">
        <v>1</v>
      </c>
      <c r="J11" s="6">
        <v>32.97</v>
      </c>
      <c r="K11" s="4" t="s">
        <v>7</v>
      </c>
      <c r="L11" s="10">
        <v>4317.45</v>
      </c>
      <c r="M11" s="5"/>
    </row>
    <row r="12" spans="1:13">
      <c r="A12" s="2" t="s">
        <v>15</v>
      </c>
      <c r="B12" s="2" t="s">
        <v>30</v>
      </c>
      <c r="C12" s="17">
        <v>8659.84</v>
      </c>
      <c r="D12" s="17">
        <v>8653.2999999999993</v>
      </c>
      <c r="E12" s="4">
        <v>692.79</v>
      </c>
      <c r="F12" s="4">
        <v>1135.32</v>
      </c>
      <c r="G12" s="4" t="s">
        <v>7</v>
      </c>
      <c r="H12" s="6" t="s">
        <v>7</v>
      </c>
      <c r="I12" s="6">
        <v>1</v>
      </c>
      <c r="J12" s="6">
        <v>112.58</v>
      </c>
      <c r="K12" s="4" t="s">
        <v>7</v>
      </c>
      <c r="L12" s="10">
        <v>13209.58</v>
      </c>
      <c r="M12" s="5"/>
    </row>
    <row r="13" spans="1:13">
      <c r="A13" s="2" t="s">
        <v>16</v>
      </c>
      <c r="B13" s="2" t="s">
        <v>17</v>
      </c>
      <c r="C13" s="17">
        <v>6690.92</v>
      </c>
      <c r="D13" s="17">
        <v>4457.92</v>
      </c>
      <c r="E13" s="4">
        <f>1070.55+401.45</f>
        <v>1472</v>
      </c>
      <c r="F13" s="4">
        <v>1135.32</v>
      </c>
      <c r="G13" s="4" t="s">
        <v>7</v>
      </c>
      <c r="H13" s="6">
        <v>82.5</v>
      </c>
      <c r="I13" s="6">
        <v>1</v>
      </c>
      <c r="J13" s="6">
        <v>86.98</v>
      </c>
      <c r="K13" s="4" t="s">
        <v>7</v>
      </c>
      <c r="L13" s="11">
        <f>82.5+3494+5740.22</f>
        <v>9316.7200000000012</v>
      </c>
      <c r="M13" s="5"/>
    </row>
    <row r="14" spans="1:13">
      <c r="A14" s="2" t="s">
        <v>18</v>
      </c>
      <c r="B14" s="2" t="s">
        <v>10</v>
      </c>
      <c r="C14" s="17">
        <v>4613.32</v>
      </c>
      <c r="D14" s="17">
        <v>4613.32</v>
      </c>
      <c r="E14" s="4">
        <v>599.73</v>
      </c>
      <c r="F14" s="4">
        <v>1135.32</v>
      </c>
      <c r="G14" s="4">
        <v>396.49</v>
      </c>
      <c r="H14" s="6" t="s">
        <v>7</v>
      </c>
      <c r="I14" s="6">
        <v>1</v>
      </c>
      <c r="J14" s="6">
        <v>84.91</v>
      </c>
      <c r="K14" s="4" t="s">
        <v>7</v>
      </c>
      <c r="L14" s="10">
        <f>1725.91+3756.32</f>
        <v>5482.2300000000005</v>
      </c>
    </row>
    <row r="15" spans="1:13">
      <c r="A15" s="2" t="s">
        <v>19</v>
      </c>
      <c r="B15" s="2" t="s">
        <v>10</v>
      </c>
      <c r="C15" s="17">
        <v>4613.32</v>
      </c>
      <c r="D15" s="17">
        <v>1868.07</v>
      </c>
      <c r="E15" s="4">
        <v>599.73</v>
      </c>
      <c r="F15" s="4">
        <v>1135.32</v>
      </c>
      <c r="G15" s="4">
        <v>396.49</v>
      </c>
      <c r="H15" s="6">
        <v>69.2</v>
      </c>
      <c r="I15" s="6">
        <v>1</v>
      </c>
      <c r="J15" s="6">
        <v>73.81</v>
      </c>
      <c r="K15" s="4" t="s">
        <v>7</v>
      </c>
      <c r="L15" s="10">
        <f>69.2+5548.3</f>
        <v>5617.5</v>
      </c>
      <c r="M15" s="5"/>
    </row>
    <row r="16" spans="1:13">
      <c r="A16" s="2" t="s">
        <v>20</v>
      </c>
      <c r="B16" s="2" t="s">
        <v>21</v>
      </c>
      <c r="C16" s="17">
        <v>8659.84</v>
      </c>
      <c r="D16" s="17">
        <v>2006.2</v>
      </c>
      <c r="E16" s="4">
        <v>1385.57</v>
      </c>
      <c r="F16" s="4">
        <v>1135.32</v>
      </c>
      <c r="G16" s="4" t="s">
        <v>7</v>
      </c>
      <c r="H16" s="6" t="s">
        <v>7</v>
      </c>
      <c r="I16" s="6">
        <v>1</v>
      </c>
      <c r="J16" s="6">
        <v>138.56</v>
      </c>
      <c r="K16" s="4">
        <f>1370.48*2</f>
        <v>2740.96</v>
      </c>
      <c r="L16" s="10">
        <f>K16+6869.99</f>
        <v>9610.9500000000007</v>
      </c>
      <c r="M16" s="5"/>
    </row>
    <row r="17" spans="1:13">
      <c r="A17" s="2" t="s">
        <v>22</v>
      </c>
      <c r="B17" s="2" t="s">
        <v>23</v>
      </c>
      <c r="C17" s="17">
        <v>8659.84</v>
      </c>
      <c r="D17" s="17" t="s">
        <v>7</v>
      </c>
      <c r="E17" s="4">
        <v>1125.78</v>
      </c>
      <c r="F17" s="4">
        <v>1135.32</v>
      </c>
      <c r="G17" s="4" t="s">
        <v>7</v>
      </c>
      <c r="H17" s="6">
        <v>82.5</v>
      </c>
      <c r="I17" s="6">
        <v>1</v>
      </c>
      <c r="J17" s="6">
        <v>86.6</v>
      </c>
      <c r="K17" s="4" t="s">
        <v>7</v>
      </c>
      <c r="L17" s="10">
        <f>82.5+7130.55</f>
        <v>7213.05</v>
      </c>
      <c r="M17" s="5"/>
    </row>
    <row r="18" spans="1:13" ht="13.15" customHeight="1">
      <c r="A18" s="2" t="s">
        <v>24</v>
      </c>
      <c r="B18" s="2" t="s">
        <v>25</v>
      </c>
      <c r="C18" s="17">
        <v>10666.03</v>
      </c>
      <c r="D18" s="17" t="s">
        <v>7</v>
      </c>
      <c r="E18" s="4" t="s">
        <v>7</v>
      </c>
      <c r="F18" s="4">
        <v>1135.32</v>
      </c>
      <c r="G18" s="4" t="s">
        <v>7</v>
      </c>
      <c r="H18" s="6" t="s">
        <v>7</v>
      </c>
      <c r="I18" s="6">
        <v>1</v>
      </c>
      <c r="J18" s="6">
        <v>106.66</v>
      </c>
      <c r="K18" s="4" t="s">
        <v>7</v>
      </c>
      <c r="L18" s="10">
        <v>7831.29</v>
      </c>
      <c r="M18" s="5"/>
    </row>
    <row r="19" spans="1:13">
      <c r="A19" s="13" t="s">
        <v>33</v>
      </c>
      <c r="B19" s="12" t="s">
        <v>25</v>
      </c>
      <c r="C19" s="17">
        <v>8659.84</v>
      </c>
      <c r="D19" s="17" t="s">
        <v>7</v>
      </c>
      <c r="E19" s="4" t="s">
        <v>7</v>
      </c>
      <c r="F19" s="4">
        <v>1135.32</v>
      </c>
      <c r="G19" s="4" t="s">
        <v>7</v>
      </c>
      <c r="H19" s="6" t="s">
        <v>7</v>
      </c>
      <c r="I19" s="6">
        <v>1</v>
      </c>
      <c r="J19" s="6">
        <v>86.6</v>
      </c>
      <c r="K19" s="4" t="s">
        <v>7</v>
      </c>
      <c r="L19" s="10">
        <v>6449</v>
      </c>
      <c r="M19" s="5"/>
    </row>
    <row r="20" spans="1:13">
      <c r="A20" s="13" t="s">
        <v>34</v>
      </c>
      <c r="B20" s="2" t="s">
        <v>38</v>
      </c>
      <c r="C20" s="17">
        <v>14221.41</v>
      </c>
      <c r="D20" s="17" t="s">
        <v>7</v>
      </c>
      <c r="E20" s="4" t="s">
        <v>7</v>
      </c>
      <c r="F20" s="4">
        <v>1135.32</v>
      </c>
      <c r="G20" s="4" t="s">
        <v>7</v>
      </c>
      <c r="H20" s="6" t="s">
        <v>7</v>
      </c>
      <c r="I20" s="6">
        <v>1</v>
      </c>
      <c r="J20" s="6">
        <v>142.36000000000001</v>
      </c>
      <c r="K20" s="4" t="s">
        <v>7</v>
      </c>
      <c r="L20" s="10">
        <v>10373.39</v>
      </c>
    </row>
    <row r="21" spans="1:13">
      <c r="A21" s="13" t="s">
        <v>35</v>
      </c>
      <c r="B21" s="2" t="s">
        <v>6</v>
      </c>
      <c r="C21" s="17">
        <v>6471.01</v>
      </c>
      <c r="D21" s="17" t="s">
        <v>7</v>
      </c>
      <c r="E21" s="4" t="s">
        <v>7</v>
      </c>
      <c r="F21" s="4">
        <v>1135.32</v>
      </c>
      <c r="G21" s="4" t="s">
        <v>7</v>
      </c>
      <c r="H21" s="6" t="s">
        <v>7</v>
      </c>
      <c r="I21" s="6">
        <v>1</v>
      </c>
      <c r="J21" s="6">
        <v>142.36000000000001</v>
      </c>
      <c r="K21" s="4" t="s">
        <v>7</v>
      </c>
      <c r="L21" s="10">
        <v>5133.92</v>
      </c>
      <c r="M21" s="5"/>
    </row>
    <row r="22" spans="1:13">
      <c r="A22" t="s">
        <v>32</v>
      </c>
      <c r="M22" t="s">
        <v>44</v>
      </c>
    </row>
    <row r="23" spans="1:13">
      <c r="A23" t="s">
        <v>36</v>
      </c>
    </row>
    <row r="24" spans="1:13">
      <c r="A24" t="s">
        <v>43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DA5D0-6FF1-4858-B47B-F6646ACBEFDE}">
  <sheetPr>
    <tabColor theme="9"/>
    <pageSetUpPr fitToPage="1"/>
  </sheetPr>
  <dimension ref="A1:M24"/>
  <sheetViews>
    <sheetView tabSelected="1" topLeftCell="A2" zoomScale="84" zoomScaleNormal="84" workbookViewId="0">
      <selection activeCell="M17" sqref="M17"/>
    </sheetView>
  </sheetViews>
  <sheetFormatPr defaultColWidth="9" defaultRowHeight="14.25"/>
  <cols>
    <col min="1" max="1" width="30.125" customWidth="1"/>
    <col min="2" max="2" width="26.5" bestFit="1" customWidth="1"/>
    <col min="3" max="3" width="9.375" bestFit="1" customWidth="1"/>
    <col min="4" max="4" width="17.5" customWidth="1"/>
    <col min="5" max="5" width="8.125" bestFit="1" customWidth="1"/>
    <col min="6" max="6" width="16.875" bestFit="1" customWidth="1"/>
    <col min="7" max="7" width="12.5" customWidth="1"/>
    <col min="8" max="8" width="8.375" customWidth="1"/>
    <col min="9" max="9" width="13.375" bestFit="1" customWidth="1"/>
    <col min="10" max="10" width="10.25" bestFit="1" customWidth="1"/>
    <col min="11" max="11" width="13.5" bestFit="1" customWidth="1"/>
    <col min="12" max="12" width="12.125" bestFit="1" customWidth="1"/>
    <col min="13" max="13" width="3.375" customWidth="1"/>
  </cols>
  <sheetData>
    <row r="1" spans="1:13" ht="7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3" spans="1:13" ht="15">
      <c r="A3" s="19" t="s">
        <v>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3">
      <c r="A5" s="1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26</v>
      </c>
      <c r="G5" s="14" t="s">
        <v>5</v>
      </c>
      <c r="H5" s="15" t="s">
        <v>27</v>
      </c>
      <c r="I5" s="15" t="s">
        <v>41</v>
      </c>
      <c r="J5" s="15" t="s">
        <v>40</v>
      </c>
      <c r="K5" s="14" t="s">
        <v>39</v>
      </c>
      <c r="L5" s="16" t="s">
        <v>28</v>
      </c>
      <c r="M5" s="5"/>
    </row>
    <row r="6" spans="1:13">
      <c r="A6" s="2" t="s">
        <v>8</v>
      </c>
      <c r="B6" s="2" t="s">
        <v>37</v>
      </c>
      <c r="C6" s="17">
        <v>4864.49</v>
      </c>
      <c r="D6" s="17">
        <v>12448.65</v>
      </c>
      <c r="E6" s="4">
        <v>778.32</v>
      </c>
      <c r="F6" s="4">
        <v>1135.32</v>
      </c>
      <c r="G6" s="4">
        <v>396.49</v>
      </c>
      <c r="H6" s="6" t="s">
        <v>7</v>
      </c>
      <c r="I6" s="6">
        <v>1</v>
      </c>
      <c r="J6" s="6">
        <v>92.43</v>
      </c>
      <c r="K6" s="4" t="s">
        <v>7</v>
      </c>
      <c r="L6" s="7">
        <f>5422.8+146.53</f>
        <v>5569.33</v>
      </c>
      <c r="M6" s="5" t="s">
        <v>31</v>
      </c>
    </row>
    <row r="7" spans="1:13">
      <c r="A7" s="2" t="s">
        <v>9</v>
      </c>
      <c r="B7" s="2" t="s">
        <v>29</v>
      </c>
      <c r="C7" s="17">
        <v>4613.32</v>
      </c>
      <c r="D7" s="17">
        <v>9608.09</v>
      </c>
      <c r="E7" s="4">
        <v>599.73</v>
      </c>
      <c r="F7" s="4">
        <v>1135.32</v>
      </c>
      <c r="G7" s="4" t="s">
        <v>7</v>
      </c>
      <c r="H7" s="6" t="s">
        <v>7</v>
      </c>
      <c r="I7" s="6">
        <v>1</v>
      </c>
      <c r="J7" s="6">
        <v>44.69</v>
      </c>
      <c r="K7" s="4" t="s">
        <v>7</v>
      </c>
      <c r="L7" s="3">
        <v>11040.53</v>
      </c>
      <c r="M7" s="8"/>
    </row>
    <row r="8" spans="1:13">
      <c r="A8" s="2" t="s">
        <v>42</v>
      </c>
      <c r="B8" s="2" t="s">
        <v>6</v>
      </c>
      <c r="C8" s="17">
        <v>6471.01</v>
      </c>
      <c r="D8" s="17" t="s">
        <v>7</v>
      </c>
      <c r="E8" s="4" t="s">
        <v>7</v>
      </c>
      <c r="F8" s="4">
        <v>1135.32</v>
      </c>
      <c r="G8" s="4" t="s">
        <v>7</v>
      </c>
      <c r="H8" s="6" t="s">
        <v>7</v>
      </c>
      <c r="I8" s="6">
        <v>1</v>
      </c>
      <c r="J8" s="6">
        <v>103.53</v>
      </c>
      <c r="K8" s="4" t="s">
        <v>7</v>
      </c>
      <c r="L8" s="9">
        <v>5016.33</v>
      </c>
      <c r="M8" s="8"/>
    </row>
    <row r="9" spans="1:13">
      <c r="A9" s="2" t="s">
        <v>11</v>
      </c>
      <c r="B9" s="2" t="s">
        <v>10</v>
      </c>
      <c r="C9" s="17">
        <v>4613.32</v>
      </c>
      <c r="D9" s="17">
        <v>1037.82</v>
      </c>
      <c r="E9" s="4">
        <v>599.73</v>
      </c>
      <c r="F9" s="4">
        <v>1135.32</v>
      </c>
      <c r="G9" s="4" t="s">
        <v>7</v>
      </c>
      <c r="H9" s="6">
        <v>67.03</v>
      </c>
      <c r="I9" s="6">
        <v>1</v>
      </c>
      <c r="J9" s="6">
        <v>59.97</v>
      </c>
      <c r="K9" s="4" t="s">
        <v>7</v>
      </c>
      <c r="L9" s="10">
        <f>69.2+4801.31</f>
        <v>4870.51</v>
      </c>
      <c r="M9" s="5"/>
    </row>
    <row r="10" spans="1:13">
      <c r="A10" s="2" t="s">
        <v>12</v>
      </c>
      <c r="B10" s="2" t="s">
        <v>10</v>
      </c>
      <c r="C10" s="17">
        <v>4613.32</v>
      </c>
      <c r="D10" s="17">
        <v>1037.82</v>
      </c>
      <c r="E10" s="4">
        <v>461.33</v>
      </c>
      <c r="F10" s="4">
        <v>1135.32</v>
      </c>
      <c r="G10" s="4">
        <v>396.49</v>
      </c>
      <c r="H10" s="6">
        <f>67.03+23</f>
        <v>90.03</v>
      </c>
      <c r="I10" s="6">
        <v>1</v>
      </c>
      <c r="J10" s="6">
        <v>87.65</v>
      </c>
      <c r="K10" s="4" t="s">
        <v>7</v>
      </c>
      <c r="L10" s="10">
        <f>783.28+5034.09</f>
        <v>5817.37</v>
      </c>
      <c r="M10" s="5"/>
    </row>
    <row r="11" spans="1:13">
      <c r="A11" s="2" t="s">
        <v>13</v>
      </c>
      <c r="B11" s="2" t="s">
        <v>14</v>
      </c>
      <c r="C11" s="17">
        <v>2536.12</v>
      </c>
      <c r="D11" s="17">
        <v>2307.0300000000002</v>
      </c>
      <c r="E11" s="4">
        <v>405.78</v>
      </c>
      <c r="F11" s="4">
        <v>1135.32</v>
      </c>
      <c r="G11" s="4" t="s">
        <v>7</v>
      </c>
      <c r="H11" s="6" t="s">
        <v>7</v>
      </c>
      <c r="I11" s="6">
        <v>1</v>
      </c>
      <c r="J11" s="6">
        <v>32.97</v>
      </c>
      <c r="K11" s="4" t="s">
        <v>7</v>
      </c>
      <c r="L11" s="10">
        <v>4317.45</v>
      </c>
      <c r="M11" s="5"/>
    </row>
    <row r="12" spans="1:13">
      <c r="A12" s="2" t="s">
        <v>15</v>
      </c>
      <c r="B12" s="2" t="s">
        <v>30</v>
      </c>
      <c r="C12" s="17">
        <v>8659.84</v>
      </c>
      <c r="D12" s="17">
        <v>8653.2999999999993</v>
      </c>
      <c r="E12" s="4">
        <v>692.79</v>
      </c>
      <c r="F12" s="4">
        <v>1135.32</v>
      </c>
      <c r="G12" s="4" t="s">
        <v>7</v>
      </c>
      <c r="H12" s="6" t="s">
        <v>7</v>
      </c>
      <c r="I12" s="6">
        <v>1</v>
      </c>
      <c r="J12" s="6">
        <v>112.58</v>
      </c>
      <c r="K12" s="4" t="s">
        <v>7</v>
      </c>
      <c r="L12" s="10">
        <v>13146.8</v>
      </c>
      <c r="M12" s="5"/>
    </row>
    <row r="13" spans="1:13">
      <c r="A13" s="2" t="s">
        <v>16</v>
      </c>
      <c r="B13" s="2" t="s">
        <v>17</v>
      </c>
      <c r="C13" s="17">
        <v>6690.92</v>
      </c>
      <c r="D13" s="17">
        <v>4457.92</v>
      </c>
      <c r="E13" s="4">
        <f>1070.55+401.45</f>
        <v>1472</v>
      </c>
      <c r="F13" s="4">
        <v>1135.32</v>
      </c>
      <c r="G13" s="4" t="s">
        <v>7</v>
      </c>
      <c r="H13" s="6">
        <v>82.5</v>
      </c>
      <c r="I13" s="6">
        <v>1</v>
      </c>
      <c r="J13" s="6">
        <v>86.98</v>
      </c>
      <c r="K13" s="4" t="s">
        <v>7</v>
      </c>
      <c r="L13" s="11">
        <f>82.5+2606.89+6578.82</f>
        <v>9268.2099999999991</v>
      </c>
      <c r="M13" s="5"/>
    </row>
    <row r="14" spans="1:13">
      <c r="A14" s="2" t="s">
        <v>18</v>
      </c>
      <c r="B14" s="2" t="s">
        <v>10</v>
      </c>
      <c r="C14" s="17">
        <v>4613.32</v>
      </c>
      <c r="D14" s="17">
        <v>4613.32</v>
      </c>
      <c r="E14" s="4">
        <v>599.73</v>
      </c>
      <c r="F14" s="4">
        <v>1135.32</v>
      </c>
      <c r="G14" s="4">
        <v>396.49</v>
      </c>
      <c r="H14" s="6" t="s">
        <v>7</v>
      </c>
      <c r="I14" s="6">
        <v>1</v>
      </c>
      <c r="J14" s="6">
        <v>84.91</v>
      </c>
      <c r="K14" s="4" t="s">
        <v>7</v>
      </c>
      <c r="L14" s="10">
        <v>482.17</v>
      </c>
      <c r="M14" t="s">
        <v>31</v>
      </c>
    </row>
    <row r="15" spans="1:13">
      <c r="A15" s="2" t="s">
        <v>19</v>
      </c>
      <c r="B15" s="2" t="s">
        <v>10</v>
      </c>
      <c r="C15" s="17">
        <v>4613.32</v>
      </c>
      <c r="D15" s="17">
        <v>1868.07</v>
      </c>
      <c r="E15" s="4">
        <v>599.73</v>
      </c>
      <c r="F15" s="4">
        <v>1135.32</v>
      </c>
      <c r="G15" s="4">
        <v>396.49</v>
      </c>
      <c r="H15" s="6">
        <v>69.2</v>
      </c>
      <c r="I15" s="6">
        <v>1</v>
      </c>
      <c r="J15" s="6">
        <v>73.81</v>
      </c>
      <c r="K15" s="4" t="s">
        <v>7</v>
      </c>
      <c r="L15" s="10">
        <f>69.2+5357.26</f>
        <v>5426.46</v>
      </c>
      <c r="M15" s="5"/>
    </row>
    <row r="16" spans="1:13">
      <c r="A16" s="2" t="s">
        <v>20</v>
      </c>
      <c r="B16" s="2" t="s">
        <v>21</v>
      </c>
      <c r="C16" s="17">
        <v>8659.84</v>
      </c>
      <c r="D16" s="17">
        <v>2006.2</v>
      </c>
      <c r="E16" s="4">
        <v>1385.57</v>
      </c>
      <c r="F16" s="4">
        <v>1135.32</v>
      </c>
      <c r="G16" s="4" t="s">
        <v>7</v>
      </c>
      <c r="H16" s="6" t="s">
        <v>7</v>
      </c>
      <c r="I16" s="6">
        <v>1</v>
      </c>
      <c r="J16" s="6">
        <v>138.56</v>
      </c>
      <c r="K16" s="4">
        <f>1370.48*2</f>
        <v>2740.96</v>
      </c>
      <c r="L16" s="10">
        <f>K16+122.05</f>
        <v>2863.01</v>
      </c>
      <c r="M16" s="5" t="s">
        <v>47</v>
      </c>
    </row>
    <row r="17" spans="1:13">
      <c r="A17" s="2" t="s">
        <v>22</v>
      </c>
      <c r="B17" s="2" t="s">
        <v>23</v>
      </c>
      <c r="C17" s="17">
        <v>8659.84</v>
      </c>
      <c r="D17" s="17" t="s">
        <v>7</v>
      </c>
      <c r="E17" s="4">
        <v>1125.78</v>
      </c>
      <c r="F17" s="4">
        <v>1135.32</v>
      </c>
      <c r="G17" s="4" t="s">
        <v>7</v>
      </c>
      <c r="H17" s="6">
        <v>82.5</v>
      </c>
      <c r="I17" s="6">
        <v>1</v>
      </c>
      <c r="J17" s="6">
        <v>86.6</v>
      </c>
      <c r="K17" s="4" t="s">
        <v>7</v>
      </c>
      <c r="L17" s="10">
        <f>82.5+7130.55</f>
        <v>7213.05</v>
      </c>
      <c r="M17" s="5"/>
    </row>
    <row r="18" spans="1:13" ht="13.15" customHeight="1">
      <c r="A18" s="2" t="s">
        <v>24</v>
      </c>
      <c r="B18" s="2" t="s">
        <v>25</v>
      </c>
      <c r="C18" s="17">
        <v>10666.03</v>
      </c>
      <c r="D18" s="17" t="s">
        <v>7</v>
      </c>
      <c r="E18" s="4" t="s">
        <v>7</v>
      </c>
      <c r="F18" s="4">
        <v>1135.32</v>
      </c>
      <c r="G18" s="4" t="s">
        <v>7</v>
      </c>
      <c r="H18" s="6" t="s">
        <v>7</v>
      </c>
      <c r="I18" s="6">
        <v>1</v>
      </c>
      <c r="J18" s="6">
        <v>106.66</v>
      </c>
      <c r="K18" s="4" t="s">
        <v>7</v>
      </c>
      <c r="L18" s="10">
        <v>7831.29</v>
      </c>
      <c r="M18" s="5"/>
    </row>
    <row r="19" spans="1:13">
      <c r="A19" s="13" t="s">
        <v>33</v>
      </c>
      <c r="B19" s="12" t="s">
        <v>25</v>
      </c>
      <c r="C19" s="17">
        <v>8659.84</v>
      </c>
      <c r="D19" s="17" t="s">
        <v>7</v>
      </c>
      <c r="E19" s="4" t="s">
        <v>7</v>
      </c>
      <c r="F19" s="4">
        <v>1135.32</v>
      </c>
      <c r="G19" s="4" t="s">
        <v>7</v>
      </c>
      <c r="H19" s="6" t="s">
        <v>7</v>
      </c>
      <c r="I19" s="6">
        <v>1</v>
      </c>
      <c r="J19" s="6">
        <v>86.6</v>
      </c>
      <c r="K19" s="4" t="s">
        <v>7</v>
      </c>
      <c r="L19" s="10">
        <v>6449</v>
      </c>
      <c r="M19" s="5"/>
    </row>
    <row r="20" spans="1:13">
      <c r="A20" s="13" t="s">
        <v>34</v>
      </c>
      <c r="B20" s="2" t="s">
        <v>38</v>
      </c>
      <c r="C20" s="17">
        <v>14221.41</v>
      </c>
      <c r="D20" s="17" t="s">
        <v>7</v>
      </c>
      <c r="E20" s="4" t="s">
        <v>7</v>
      </c>
      <c r="F20" s="4">
        <v>1135.32</v>
      </c>
      <c r="G20" s="4" t="s">
        <v>7</v>
      </c>
      <c r="H20" s="6" t="s">
        <v>7</v>
      </c>
      <c r="I20" s="6">
        <v>1</v>
      </c>
      <c r="J20" s="6">
        <v>142.36000000000001</v>
      </c>
      <c r="K20" s="4" t="s">
        <v>7</v>
      </c>
      <c r="L20" s="10">
        <v>10373.39</v>
      </c>
    </row>
    <row r="21" spans="1:13">
      <c r="A21" s="13" t="s">
        <v>35</v>
      </c>
      <c r="B21" s="2" t="s">
        <v>6</v>
      </c>
      <c r="C21" s="17">
        <v>6471.01</v>
      </c>
      <c r="D21" s="17" t="s">
        <v>7</v>
      </c>
      <c r="E21" s="4" t="s">
        <v>7</v>
      </c>
      <c r="F21" s="4">
        <v>1135.32</v>
      </c>
      <c r="G21" s="4" t="s">
        <v>7</v>
      </c>
      <c r="H21" s="6" t="s">
        <v>7</v>
      </c>
      <c r="I21" s="6">
        <v>1</v>
      </c>
      <c r="J21" s="6">
        <v>142.36000000000001</v>
      </c>
      <c r="K21" s="4" t="s">
        <v>7</v>
      </c>
      <c r="L21" s="10">
        <v>1840.57</v>
      </c>
      <c r="M21" s="5"/>
    </row>
    <row r="22" spans="1:13">
      <c r="A22" t="s">
        <v>32</v>
      </c>
      <c r="M22" t="s">
        <v>44</v>
      </c>
    </row>
    <row r="23" spans="1:13">
      <c r="A23" t="s">
        <v>36</v>
      </c>
    </row>
    <row r="24" spans="1:13">
      <c r="A24" t="s">
        <v>43</v>
      </c>
    </row>
  </sheetData>
  <mergeCells count="2">
    <mergeCell ref="A1:L1"/>
    <mergeCell ref="A3:L3"/>
  </mergeCells>
  <pageMargins left="0.511811023622047" right="0.511811023622047" top="0.78740157480315021" bottom="0.78740157480315021" header="0.31496062992126012" footer="0.31496062992126012"/>
  <pageSetup paperSize="9" scale="68" orientation="landscape" r:id="rId1"/>
  <headerFooter>
    <oddHeader>&amp;C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3f0369a-8895-4f5d-9ef9-eb2c354dd63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8B0837ED01C4684B12E8F08BABD6B" ma:contentTypeVersion="10" ma:contentTypeDescription="Create a new document." ma:contentTypeScope="" ma:versionID="ebd689112109b8affeae9b1536695d85">
  <xsd:schema xmlns:xsd="http://www.w3.org/2001/XMLSchema" xmlns:xs="http://www.w3.org/2001/XMLSchema" xmlns:p="http://schemas.microsoft.com/office/2006/metadata/properties" xmlns:ns3="a3f0369a-8895-4f5d-9ef9-eb2c354dd63f" targetNamespace="http://schemas.microsoft.com/office/2006/metadata/properties" ma:root="true" ma:fieldsID="4faacbc6c4109b8fb9ff672b4b1771e8" ns3:_="">
    <xsd:import namespace="a3f0369a-8895-4f5d-9ef9-eb2c354dd6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0369a-8895-4f5d-9ef9-eb2c354dd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396220-6F1C-46BD-8262-46D3A27076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8B1A27-4001-45FC-BD49-20F5748B974A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3f0369a-8895-4f5d-9ef9-eb2c354dd63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07DB43-88B0-4D69-8006-D9F3C329A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f0369a-8895-4f5d-9ef9-eb2c354dd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118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Junho 2025</vt:lpstr>
      <vt:lpstr>Maio 2025</vt:lpstr>
      <vt:lpstr>1ª Parcela 13º Salário 2025</vt:lpstr>
      <vt:lpstr>Abril 2025</vt:lpstr>
      <vt:lpstr>Março 2025</vt:lpstr>
      <vt:lpstr>Fevereiro 2025</vt:lpstr>
      <vt:lpstr>Janeiro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Ramos Pinto</dc:creator>
  <cp:lastModifiedBy>Cofecon User 1</cp:lastModifiedBy>
  <cp:revision>20</cp:revision>
  <cp:lastPrinted>2023-01-05T13:18:00Z</cp:lastPrinted>
  <dcterms:created xsi:type="dcterms:W3CDTF">2019-05-15T11:07:02Z</dcterms:created>
  <dcterms:modified xsi:type="dcterms:W3CDTF">2025-07-25T19:21:58Z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0x010100F8D8B0837ED01C4684B12E8F08BABD6B</vt:lpwstr>
  </property>
</Properties>
</file>